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17505" windowHeight="11850"/>
  </bookViews>
  <sheets>
    <sheet name="笔试成绩" sheetId="2" r:id="rId1"/>
  </sheets>
  <definedNames>
    <definedName name="_xlnm._FilterDatabase" localSheetId="0" hidden="1">笔试成绩!$A$1:$I$323</definedName>
    <definedName name="_xlnm.Print_Area" localSheetId="0">笔试成绩!$A$1:$H$322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<sst xmlns="http://schemas.openxmlformats.org/spreadsheetml/2006/main" count="1290" uniqueCount="481">
  <si>
    <t>附件</t>
  </si>
  <si>
    <t>贵州出版集团有限公司
2026年度公开招聘面试成绩及总成绩</t>
  </si>
  <si>
    <r>
      <rPr>
        <sz val="14"/>
        <color theme="1"/>
        <rFont val="黑体"/>
        <charset val="134"/>
      </rPr>
      <t>岗位：管理岗 A</t>
    </r>
    <r>
      <rPr>
        <sz val="14"/>
        <color theme="1"/>
        <rFont val="Times New Roman"/>
        <charset val="134"/>
      </rPr>
      <t>01</t>
    </r>
  </si>
  <si>
    <t>序号</t>
  </si>
  <si>
    <t>姓名</t>
  </si>
  <si>
    <t>准考证号</t>
  </si>
  <si>
    <t>笔试成绩
（占比50%）</t>
  </si>
  <si>
    <t>面试成绩
（占比50%）</t>
  </si>
  <si>
    <t>总成绩</t>
  </si>
  <si>
    <t>是否进入下一环节</t>
  </si>
  <si>
    <t>备注</t>
  </si>
  <si>
    <t>满足</t>
  </si>
  <si>
    <t>韦书情</t>
  </si>
  <si>
    <t>26080104830</t>
  </si>
  <si>
    <t>是</t>
  </si>
  <si>
    <t>夏焱双</t>
  </si>
  <si>
    <t>26080102747</t>
  </si>
  <si>
    <t>否</t>
  </si>
  <si>
    <t>宋远超</t>
  </si>
  <si>
    <t>26080105387</t>
  </si>
  <si>
    <t>岗位：财务管理岗 A02</t>
  </si>
  <si>
    <t>赵瑜珺</t>
  </si>
  <si>
    <t>26080105130</t>
  </si>
  <si>
    <t>饶子钰</t>
  </si>
  <si>
    <t>26080102670</t>
  </si>
  <si>
    <t>蔡正圆</t>
  </si>
  <si>
    <t>26080103844</t>
  </si>
  <si>
    <t>吴尚昆</t>
  </si>
  <si>
    <t>26080104608</t>
  </si>
  <si>
    <t>岗位：项目管理岗 A03</t>
  </si>
  <si>
    <t>沈文</t>
  </si>
  <si>
    <t>26080102070</t>
  </si>
  <si>
    <t>赵元</t>
  </si>
  <si>
    <t>26080104008</t>
  </si>
  <si>
    <t>杜会岩</t>
  </si>
  <si>
    <t>26080105197</t>
  </si>
  <si>
    <t>岗位：教材教辅统筹岗 A04</t>
  </si>
  <si>
    <t>不满足</t>
  </si>
  <si>
    <t>陈果星</t>
  </si>
  <si>
    <t>26080103589</t>
  </si>
  <si>
    <t>张信信</t>
  </si>
  <si>
    <t>26080103397</t>
  </si>
  <si>
    <t>吴长禹</t>
  </si>
  <si>
    <t>26080103445</t>
  </si>
  <si>
    <t>缺考</t>
  </si>
  <si>
    <t>刘帆</t>
  </si>
  <si>
    <t>26080104543</t>
  </si>
  <si>
    <t>--</t>
  </si>
  <si>
    <t>免笔试</t>
  </si>
  <si>
    <t>岗位：管理岗 A05</t>
  </si>
  <si>
    <t>陈禹刚</t>
  </si>
  <si>
    <t>26080103829</t>
  </si>
  <si>
    <t>陈橙</t>
  </si>
  <si>
    <t>26080103383</t>
  </si>
  <si>
    <t>梁兴荣</t>
  </si>
  <si>
    <t>26080100978</t>
  </si>
  <si>
    <t>岗位：数字出版岗 A06</t>
  </si>
  <si>
    <t>覃佳瑞</t>
  </si>
  <si>
    <t>26080104945</t>
  </si>
  <si>
    <t>雷雨晟</t>
  </si>
  <si>
    <t>26080102162</t>
  </si>
  <si>
    <t>欧朝婷</t>
  </si>
  <si>
    <t>26080101496</t>
  </si>
  <si>
    <t>杨聪</t>
  </si>
  <si>
    <t>26080104081</t>
  </si>
  <si>
    <t>岗位：信息化岗 A07</t>
  </si>
  <si>
    <t>欧阳恒峰</t>
  </si>
  <si>
    <t>26080104092</t>
  </si>
  <si>
    <t>秦诗长</t>
  </si>
  <si>
    <t>26080100835</t>
  </si>
  <si>
    <t>邓刘林</t>
  </si>
  <si>
    <t>26080102061</t>
  </si>
  <si>
    <t>吴俊邑</t>
  </si>
  <si>
    <t>26080101135</t>
  </si>
  <si>
    <t>金眷民</t>
  </si>
  <si>
    <t>26080102955</t>
  </si>
  <si>
    <t>李永鸿</t>
  </si>
  <si>
    <t>26080104658</t>
  </si>
  <si>
    <t>苟仕璇</t>
  </si>
  <si>
    <t>26080105305</t>
  </si>
  <si>
    <t>任永旺</t>
  </si>
  <si>
    <t>26080103581</t>
  </si>
  <si>
    <t>陈永春</t>
  </si>
  <si>
    <t>26080104691</t>
  </si>
  <si>
    <t>彭超</t>
  </si>
  <si>
    <t>26080104971</t>
  </si>
  <si>
    <t>陈文龙</t>
  </si>
  <si>
    <t>26080104577</t>
  </si>
  <si>
    <t>徐州</t>
  </si>
  <si>
    <t>26080103182</t>
  </si>
  <si>
    <t>岳红</t>
  </si>
  <si>
    <t>26080104034</t>
  </si>
  <si>
    <t>李晓羽</t>
  </si>
  <si>
    <t>26080104614</t>
  </si>
  <si>
    <t>岗位：编辑岗 B01</t>
  </si>
  <si>
    <t>兰雪</t>
  </si>
  <si>
    <t>26080103149</t>
  </si>
  <si>
    <t>周亮</t>
  </si>
  <si>
    <t>26080102515</t>
  </si>
  <si>
    <t>庄紫婧</t>
  </si>
  <si>
    <t>26080103148</t>
  </si>
  <si>
    <t>杨秋圆</t>
  </si>
  <si>
    <t>26080101173</t>
  </si>
  <si>
    <t>岗位：编辑岗 B02</t>
  </si>
  <si>
    <t>陈昱州</t>
  </si>
  <si>
    <t>26080100825</t>
  </si>
  <si>
    <t>蒲金成</t>
  </si>
  <si>
    <t>26080104754</t>
  </si>
  <si>
    <t>岗位：编辑岗 C01</t>
  </si>
  <si>
    <t>吴蝶</t>
  </si>
  <si>
    <t>26080101485</t>
  </si>
  <si>
    <t>刘元元</t>
  </si>
  <si>
    <t>26080100775</t>
  </si>
  <si>
    <t>陈杰</t>
  </si>
  <si>
    <t>26080105316</t>
  </si>
  <si>
    <t>万洁妤</t>
  </si>
  <si>
    <t>26080100840</t>
  </si>
  <si>
    <t>岗位：编辑岗 C02</t>
  </si>
  <si>
    <t>赵朝坤</t>
  </si>
  <si>
    <t>26080102571</t>
  </si>
  <si>
    <t>韦丹</t>
  </si>
  <si>
    <t>26080103920</t>
  </si>
  <si>
    <t>陈泊谕</t>
  </si>
  <si>
    <t>26080104461</t>
  </si>
  <si>
    <t>黄西</t>
  </si>
  <si>
    <t>26080100357</t>
  </si>
  <si>
    <t>谭凯歌</t>
  </si>
  <si>
    <t>26080102966</t>
  </si>
  <si>
    <t>孔祥彤</t>
  </si>
  <si>
    <t>26080102150</t>
  </si>
  <si>
    <t>岗位：编辑岗 D01</t>
  </si>
  <si>
    <t>游媛媛</t>
  </si>
  <si>
    <t>26080100240</t>
  </si>
  <si>
    <t>吴思齐</t>
  </si>
  <si>
    <t>26080100832</t>
  </si>
  <si>
    <t>张璇</t>
  </si>
  <si>
    <t>26080105178</t>
  </si>
  <si>
    <t>陈思佳</t>
  </si>
  <si>
    <t>26080103736</t>
  </si>
  <si>
    <t>吴慕璐</t>
  </si>
  <si>
    <t>26080100114</t>
  </si>
  <si>
    <t>龚云艳</t>
  </si>
  <si>
    <t>26080103631</t>
  </si>
  <si>
    <t>岗位：财务管理岗 D02</t>
  </si>
  <si>
    <t>王晓洁</t>
  </si>
  <si>
    <t>26080104712</t>
  </si>
  <si>
    <t>吴迪</t>
  </si>
  <si>
    <t>26080104117</t>
  </si>
  <si>
    <t>宋瑜婷</t>
  </si>
  <si>
    <t>26080101410</t>
  </si>
  <si>
    <t>岗位：市场营销岗 D03</t>
  </si>
  <si>
    <t>甘禧媛</t>
  </si>
  <si>
    <t>26080101692</t>
  </si>
  <si>
    <t>宋梓萌</t>
  </si>
  <si>
    <t>26080104798</t>
  </si>
  <si>
    <t>莫路</t>
  </si>
  <si>
    <t>26080101082</t>
  </si>
  <si>
    <t>岗位：行政事务岗 E02</t>
  </si>
  <si>
    <t>吴红艳</t>
  </si>
  <si>
    <t>26080103757</t>
  </si>
  <si>
    <t>夏杰颖</t>
  </si>
  <si>
    <t>26080101230</t>
  </si>
  <si>
    <t>郭璠</t>
  </si>
  <si>
    <t>26080103262</t>
  </si>
  <si>
    <t>岗位：财务管理岗 E03</t>
  </si>
  <si>
    <t>杨双绮</t>
  </si>
  <si>
    <t>26080101204</t>
  </si>
  <si>
    <t>郑鸿</t>
  </si>
  <si>
    <t>26080104381</t>
  </si>
  <si>
    <t>陈婷婷</t>
  </si>
  <si>
    <t>26080101012</t>
  </si>
  <si>
    <t>岗位：办公室综合岗 F01</t>
  </si>
  <si>
    <t>王林美</t>
  </si>
  <si>
    <t>26080102795</t>
  </si>
  <si>
    <t>杨秀海</t>
  </si>
  <si>
    <t>26080100933</t>
  </si>
  <si>
    <t>罗颖杰</t>
  </si>
  <si>
    <t>26080101067</t>
  </si>
  <si>
    <t>岗位：业务综合岗 F02</t>
  </si>
  <si>
    <t>袁美玲</t>
  </si>
  <si>
    <t>26080101407</t>
  </si>
  <si>
    <t>罗玉棠</t>
  </si>
  <si>
    <t>26080104199</t>
  </si>
  <si>
    <t>李俊涛</t>
  </si>
  <si>
    <t>26080104042</t>
  </si>
  <si>
    <t>岗位：办公室综合岗 F03</t>
  </si>
  <si>
    <t>李家榕</t>
  </si>
  <si>
    <t>26080100620</t>
  </si>
  <si>
    <t>田伟</t>
  </si>
  <si>
    <t>26080101369</t>
  </si>
  <si>
    <t>胡凤灵</t>
  </si>
  <si>
    <t>26080102759</t>
  </si>
  <si>
    <t>岗位：办公室综合岗 F04</t>
  </si>
  <si>
    <t>杨青青</t>
  </si>
  <si>
    <t>26080101287</t>
  </si>
  <si>
    <t>梁悦楠</t>
  </si>
  <si>
    <t>26080101347</t>
  </si>
  <si>
    <t>田莹莹</t>
  </si>
  <si>
    <t>26080103230</t>
  </si>
  <si>
    <t>岗位：业务综合岗 F05</t>
  </si>
  <si>
    <t>申树婷</t>
  </si>
  <si>
    <t>26080103591</t>
  </si>
  <si>
    <t>晏相顺</t>
  </si>
  <si>
    <t>26080104538</t>
  </si>
  <si>
    <t>秦三优</t>
  </si>
  <si>
    <t>26080100270</t>
  </si>
  <si>
    <t>岗位：办公室综合岗 F06</t>
  </si>
  <si>
    <t>吴德莹</t>
  </si>
  <si>
    <t>26080103136</t>
  </si>
  <si>
    <t>余清豪</t>
  </si>
  <si>
    <t>26080103987</t>
  </si>
  <si>
    <t>陈镒</t>
  </si>
  <si>
    <t>26080102193</t>
  </si>
  <si>
    <t>岗位：业务综合岗 F07</t>
  </si>
  <si>
    <t>金智玉</t>
  </si>
  <si>
    <t>26080102853</t>
  </si>
  <si>
    <t>吴沁琪</t>
  </si>
  <si>
    <t>26080105125</t>
  </si>
  <si>
    <t>邹佳宏</t>
  </si>
  <si>
    <t>26080102213</t>
  </si>
  <si>
    <t>岗位：财务管理岗 F08</t>
  </si>
  <si>
    <t>胡珂睿</t>
  </si>
  <si>
    <t>26080102561</t>
  </si>
  <si>
    <t>虎良竹</t>
  </si>
  <si>
    <t>26080102149</t>
  </si>
  <si>
    <t>王洪</t>
  </si>
  <si>
    <t>26080103898</t>
  </si>
  <si>
    <t>岗位：办公室综合岗 F09</t>
  </si>
  <si>
    <t>刘远逸</t>
  </si>
  <si>
    <t>26080103324</t>
  </si>
  <si>
    <t>杨维</t>
  </si>
  <si>
    <t>26080101861</t>
  </si>
  <si>
    <t>娄云</t>
  </si>
  <si>
    <t>26080102898</t>
  </si>
  <si>
    <t>岗位：办公室综合岗 F10</t>
  </si>
  <si>
    <t>吕恩杰</t>
  </si>
  <si>
    <t>26080105340</t>
  </si>
  <si>
    <t>王兰</t>
  </si>
  <si>
    <t>26080101894</t>
  </si>
  <si>
    <t>柳继飞</t>
  </si>
  <si>
    <t>26080104881</t>
  </si>
  <si>
    <t>岗位：办公室综合岗 F11</t>
  </si>
  <si>
    <t>李晓欢</t>
  </si>
  <si>
    <t>26080103175</t>
  </si>
  <si>
    <t>滕正方</t>
  </si>
  <si>
    <t>26080103819</t>
  </si>
  <si>
    <t>杨霞</t>
  </si>
  <si>
    <t>26080101211</t>
  </si>
  <si>
    <t>岗位：财务管理岗 F12</t>
  </si>
  <si>
    <t>张仁燕</t>
  </si>
  <si>
    <t>26080102511</t>
  </si>
  <si>
    <t>石兴粉</t>
  </si>
  <si>
    <t>26080102773</t>
  </si>
  <si>
    <t>陈忠珊</t>
  </si>
  <si>
    <t>26080100887</t>
  </si>
  <si>
    <t>岗位：办公室综合岗 F13</t>
  </si>
  <si>
    <t>胡菊珍</t>
  </si>
  <si>
    <t>26080101944</t>
  </si>
  <si>
    <t>吴江华</t>
  </si>
  <si>
    <t>26080104479</t>
  </si>
  <si>
    <t>何欣宇</t>
  </si>
  <si>
    <t>26080102572</t>
  </si>
  <si>
    <t>岗位：业务综合岗 F14</t>
  </si>
  <si>
    <t>韦宗焕</t>
  </si>
  <si>
    <t>26080103580</t>
  </si>
  <si>
    <t>陈伟</t>
  </si>
  <si>
    <t>26080102694</t>
  </si>
  <si>
    <t>钟慧敏</t>
  </si>
  <si>
    <t>26080105455</t>
  </si>
  <si>
    <t>岗位：财务管理岗 F15</t>
  </si>
  <si>
    <t>龙琪</t>
  </si>
  <si>
    <t>26080104046</t>
  </si>
  <si>
    <t>吕礼红</t>
  </si>
  <si>
    <t>26080103605</t>
  </si>
  <si>
    <t>肖强</t>
  </si>
  <si>
    <t>26080105406</t>
  </si>
  <si>
    <t>岗位：业务综合岗 F16</t>
  </si>
  <si>
    <t>龙凯黎</t>
  </si>
  <si>
    <t>26080105004</t>
  </si>
  <si>
    <t>王孝杰</t>
  </si>
  <si>
    <t>26080104643</t>
  </si>
  <si>
    <t>吴强彦</t>
  </si>
  <si>
    <t>26080103851</t>
  </si>
  <si>
    <t>岗位：办公室综合岗 F17</t>
  </si>
  <si>
    <t>张千</t>
  </si>
  <si>
    <t>26080100181</t>
  </si>
  <si>
    <t>任柔</t>
  </si>
  <si>
    <t>26080102543</t>
  </si>
  <si>
    <t>潘燕玲</t>
  </si>
  <si>
    <t>26080103151</t>
  </si>
  <si>
    <t>岗位：办公室综合岗 F18</t>
  </si>
  <si>
    <t>何雨霓</t>
  </si>
  <si>
    <t>26080101621</t>
  </si>
  <si>
    <t>程俊</t>
  </si>
  <si>
    <t>26080104044</t>
  </si>
  <si>
    <t>杨家兴</t>
  </si>
  <si>
    <t>26080101856</t>
  </si>
  <si>
    <t>岗位：业务综合岗 F19</t>
  </si>
  <si>
    <t>姚凯燕</t>
  </si>
  <si>
    <t>26080105065</t>
  </si>
  <si>
    <t>龙文颜</t>
  </si>
  <si>
    <t>26080101090</t>
  </si>
  <si>
    <t>黄靖尧</t>
  </si>
  <si>
    <t>26080103540</t>
  </si>
  <si>
    <t>岗位：办公室综合岗 F20</t>
  </si>
  <si>
    <t>袁正</t>
  </si>
  <si>
    <t>26080104848</t>
  </si>
  <si>
    <t>赵露露</t>
  </si>
  <si>
    <t>26080105389</t>
  </si>
  <si>
    <t>吴佳霖</t>
  </si>
  <si>
    <t>26080100023</t>
  </si>
  <si>
    <t>岗位：业务综合岗 F21</t>
  </si>
  <si>
    <t>邹苇</t>
  </si>
  <si>
    <t>26080103587</t>
  </si>
  <si>
    <t>胡蓉</t>
  </si>
  <si>
    <t>26080100897</t>
  </si>
  <si>
    <t>张龙</t>
  </si>
  <si>
    <t>26080103843</t>
  </si>
  <si>
    <t>岗位：财务管理岗 F22</t>
  </si>
  <si>
    <t>方英</t>
  </si>
  <si>
    <t>26080103464</t>
  </si>
  <si>
    <t>张智秀</t>
  </si>
  <si>
    <t>26080101337</t>
  </si>
  <si>
    <t>任娜容</t>
  </si>
  <si>
    <t>26080101604</t>
  </si>
  <si>
    <t>岗位：办公室综合岗 F23</t>
  </si>
  <si>
    <t>黎永章</t>
  </si>
  <si>
    <t>26080102461</t>
  </si>
  <si>
    <t>安广汉</t>
  </si>
  <si>
    <t>26080102466</t>
  </si>
  <si>
    <t>张朝朝</t>
  </si>
  <si>
    <t>26080104815</t>
  </si>
  <si>
    <t>岗位：财务管理岗 F24</t>
  </si>
  <si>
    <t>刘小莹</t>
  </si>
  <si>
    <t>26080102968</t>
  </si>
  <si>
    <t>黄佳乐</t>
  </si>
  <si>
    <t>26080104763</t>
  </si>
  <si>
    <t>高梅</t>
  </si>
  <si>
    <t>26080101094</t>
  </si>
  <si>
    <t>岗位：业务综合岗 F25</t>
  </si>
  <si>
    <t>陈星</t>
  </si>
  <si>
    <t>26080104693</t>
  </si>
  <si>
    <t>杨翔</t>
  </si>
  <si>
    <t>26080100805</t>
  </si>
  <si>
    <t>王丽</t>
  </si>
  <si>
    <t>26080105057</t>
  </si>
  <si>
    <t>岗位：办公室综合岗 F26</t>
  </si>
  <si>
    <t>杨丽</t>
  </si>
  <si>
    <t>26080103639</t>
  </si>
  <si>
    <t>李运</t>
  </si>
  <si>
    <t>26080104996</t>
  </si>
  <si>
    <t>周志鹏</t>
  </si>
  <si>
    <t>26080103435</t>
  </si>
  <si>
    <t>岗位：业务综合岗 F27</t>
  </si>
  <si>
    <t>陈志鹏</t>
  </si>
  <si>
    <t>26080101346</t>
  </si>
  <si>
    <t>罗德毅</t>
  </si>
  <si>
    <t>26080104102</t>
  </si>
  <si>
    <t>王国梅</t>
  </si>
  <si>
    <t>26080102184</t>
  </si>
  <si>
    <t>岗位：办公室综合岗 F28</t>
  </si>
  <si>
    <t>马雷</t>
  </si>
  <si>
    <t>26080102412</t>
  </si>
  <si>
    <t>孙成俊</t>
  </si>
  <si>
    <t>26080102024</t>
  </si>
  <si>
    <t>杨凯</t>
  </si>
  <si>
    <t>26080101433</t>
  </si>
  <si>
    <t>岗位：业务综合岗 F29</t>
  </si>
  <si>
    <t>宋洋</t>
  </si>
  <si>
    <t>26080103209</t>
  </si>
  <si>
    <t>陈玉</t>
  </si>
  <si>
    <t>26080103552</t>
  </si>
  <si>
    <t>李纹</t>
  </si>
  <si>
    <t>26080104061</t>
  </si>
  <si>
    <t>岗位：办公室综合岗 F30</t>
  </si>
  <si>
    <t>赵胜</t>
  </si>
  <si>
    <t>26080104103</t>
  </si>
  <si>
    <t>徐永贵</t>
  </si>
  <si>
    <t>26080100815</t>
  </si>
  <si>
    <t>李彤</t>
  </si>
  <si>
    <t>26080103498</t>
  </si>
  <si>
    <t>岗位：业务综合岗 F31</t>
  </si>
  <si>
    <t>骆涛</t>
  </si>
  <si>
    <t>26080100368</t>
  </si>
  <si>
    <t>左美</t>
  </si>
  <si>
    <t>26080102172</t>
  </si>
  <si>
    <t>王锦秀</t>
  </si>
  <si>
    <t>26080102314</t>
  </si>
  <si>
    <t>岗位：办公室综合岗 F32</t>
  </si>
  <si>
    <t>潘婷</t>
  </si>
  <si>
    <t>26080100952</t>
  </si>
  <si>
    <t>田茂池</t>
  </si>
  <si>
    <t>26080100259</t>
  </si>
  <si>
    <t>李诗涵</t>
  </si>
  <si>
    <t>26080104961</t>
  </si>
  <si>
    <t>岗位：业务综合岗 F33</t>
  </si>
  <si>
    <t>唐怡凤</t>
  </si>
  <si>
    <t>26080103036</t>
  </si>
  <si>
    <t>吴曼</t>
  </si>
  <si>
    <t>26080104276</t>
  </si>
  <si>
    <t>邹凡</t>
  </si>
  <si>
    <t>26080103271</t>
  </si>
  <si>
    <t>岗位：办公室综合岗 F34</t>
  </si>
  <si>
    <t>贾倩倩</t>
  </si>
  <si>
    <t>26080104679</t>
  </si>
  <si>
    <t>段拉</t>
  </si>
  <si>
    <t>26080103197</t>
  </si>
  <si>
    <t>张秀凤</t>
  </si>
  <si>
    <t>26080104333</t>
  </si>
  <si>
    <t>岗位：办公室综合岗 F35</t>
  </si>
  <si>
    <t>黄婷婷</t>
  </si>
  <si>
    <t>26080101771</t>
  </si>
  <si>
    <t>钱艳</t>
  </si>
  <si>
    <t>26080104839</t>
  </si>
  <si>
    <t>赵官雄</t>
  </si>
  <si>
    <t>26080102374</t>
  </si>
  <si>
    <t>岗位：财务管理岗 F36</t>
  </si>
  <si>
    <t>韦蒙</t>
  </si>
  <si>
    <t>26080101605</t>
  </si>
  <si>
    <t>李兴祥</t>
  </si>
  <si>
    <t>26080102781</t>
  </si>
  <si>
    <t>刘种</t>
  </si>
  <si>
    <t>26080104312</t>
  </si>
  <si>
    <t>岗位：业务综合岗 F37</t>
  </si>
  <si>
    <t>黄有江</t>
  </si>
  <si>
    <t>26080105205</t>
  </si>
  <si>
    <t>方俊然</t>
  </si>
  <si>
    <t>26080101898</t>
  </si>
  <si>
    <t>汤世英</t>
  </si>
  <si>
    <t>26080101399</t>
  </si>
  <si>
    <t>岗位：业务综合岗 F38</t>
  </si>
  <si>
    <t>赵念念</t>
  </si>
  <si>
    <t>26080102939</t>
  </si>
  <si>
    <t>余海</t>
  </si>
  <si>
    <t>26080101142</t>
  </si>
  <si>
    <t>卯丹</t>
  </si>
  <si>
    <t>26080102056</t>
  </si>
  <si>
    <t>岗位：业务综合岗 F39</t>
  </si>
  <si>
    <t>陈思晗</t>
  </si>
  <si>
    <t>26080100479</t>
  </si>
  <si>
    <t>余菊</t>
  </si>
  <si>
    <t>26080101075</t>
  </si>
  <si>
    <t>马明正</t>
  </si>
  <si>
    <t>26080105229</t>
  </si>
  <si>
    <t>岗位：业务综合岗 F41</t>
  </si>
  <si>
    <t>罗梦云</t>
  </si>
  <si>
    <t>26080104353</t>
  </si>
  <si>
    <t>龙兰</t>
  </si>
  <si>
    <t>26080103258</t>
  </si>
  <si>
    <t>毛天雄</t>
  </si>
  <si>
    <t>26080103439</t>
  </si>
  <si>
    <t>岗位：图书选品岗 G01</t>
  </si>
  <si>
    <t>冯睿健</t>
  </si>
  <si>
    <t>26080104308</t>
  </si>
  <si>
    <t>夏银</t>
  </si>
  <si>
    <t>26080101974</t>
  </si>
  <si>
    <t>严丹琪</t>
  </si>
  <si>
    <t>26080102130</t>
  </si>
  <si>
    <t>岗位：营销策划岗 G02</t>
  </si>
  <si>
    <t>廖梦梅</t>
  </si>
  <si>
    <t>26080101563</t>
  </si>
  <si>
    <t>张雨婷</t>
  </si>
  <si>
    <t>26080104523</t>
  </si>
  <si>
    <t>张力曼</t>
  </si>
  <si>
    <t>26080105166</t>
  </si>
  <si>
    <t>陈美娅</t>
  </si>
  <si>
    <t>26080103653</t>
  </si>
  <si>
    <t>岗位：电商运营岗 G03</t>
  </si>
  <si>
    <t>汪先素</t>
  </si>
  <si>
    <t>26080103915</t>
  </si>
  <si>
    <t>王铱程</t>
  </si>
  <si>
    <t>26080102281</t>
  </si>
  <si>
    <t>杨杉杉</t>
  </si>
  <si>
    <t>26080102413</t>
  </si>
  <si>
    <t>吴跃东</t>
  </si>
  <si>
    <t>26080102395</t>
  </si>
  <si>
    <t>李学鑫</t>
  </si>
  <si>
    <t>26080101506</t>
  </si>
  <si>
    <t>袁桃</t>
  </si>
  <si>
    <t>26080104286</t>
  </si>
  <si>
    <t>25个岗位不满足3:1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</si>
</sst>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4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176" fontId="0" fillId="0" borderId="0" xfId="0" applyNumberFormat="1">
      <alignment vertical="center"/>
    </xf>
    <xf numFmtId="176" fontId="5" fillId="0" borderId="1" xfId="0" applyNumberFormat="1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8"/>
  <sheetViews>
    <sheetView tabSelected="1" view="pageBreakPreview" zoomScaleNormal="100" workbookViewId="0">
      <selection activeCell="G5" sqref="G5"/>
    </sheetView>
  </sheetViews>
  <sheetFormatPr defaultColWidth="9" defaultRowHeight="14.25"/>
  <cols>
    <col min="1" max="1" width="5.625" style="2" customWidth="1"/>
    <col min="2" max="2" width="10.375" style="2" customWidth="1"/>
    <col min="3" max="3" width="15.375" style="2" customWidth="1"/>
    <col min="4" max="4" width="13.875" style="3" customWidth="1"/>
    <col min="5" max="5" width="13.875" style="2" customWidth="1"/>
    <col min="6" max="6" width="14.125" style="2" customWidth="1"/>
    <col min="7" max="7" width="10.5" style="2" customWidth="1"/>
    <col min="8" max="8" width="9.75" style="2" customWidth="1"/>
    <col min="9" max="9" width="20.875" hidden="1" customWidth="1"/>
    <col min="10" max="10" width="9" hidden="1" customWidth="1"/>
  </cols>
  <sheetData>
    <row r="1" ht="29" customHeight="1" spans="1:9">
      <c r="A1" s="4" t="s">
        <v>0</v>
      </c>
      <c r="B1" s="4"/>
      <c r="C1" s="4"/>
      <c r="D1" s="4"/>
      <c r="E1" s="4"/>
      <c r="F1" s="4"/>
      <c r="G1" s="4"/>
      <c r="H1" s="4"/>
    </row>
    <row r="2" ht="48" customHeight="1" spans="1:9">
      <c r="A2" s="5" t="s">
        <v>1</v>
      </c>
      <c r="B2" s="5"/>
      <c r="C2" s="5"/>
      <c r="D2" s="5"/>
      <c r="E2" s="5"/>
      <c r="F2" s="5"/>
      <c r="G2" s="5"/>
      <c r="H2" s="5"/>
    </row>
    <row r="3" customFormat="1" ht="25" customHeight="1" spans="1:9">
      <c r="A3" s="6" t="s">
        <v>2</v>
      </c>
      <c r="B3" s="6"/>
      <c r="C3" s="6"/>
      <c r="D3" s="7"/>
      <c r="E3" s="6"/>
      <c r="F3" s="6"/>
      <c r="G3" s="6"/>
      <c r="H3" s="6"/>
    </row>
    <row r="4" s="1" customFormat="1" ht="34" customHeight="1" spans="1:9">
      <c r="A4" s="8" t="s">
        <v>3</v>
      </c>
      <c r="B4" s="8" t="s">
        <v>4</v>
      </c>
      <c r="C4" s="8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8" t="s">
        <v>10</v>
      </c>
      <c r="I4" s="1" t="s">
        <v>11</v>
      </c>
    </row>
    <row r="5" s="1" customFormat="1" ht="18" customHeight="1" spans="1:9">
      <c r="A5" s="11">
        <v>1</v>
      </c>
      <c r="B5" s="11" t="s">
        <v>12</v>
      </c>
      <c r="C5" s="11" t="s">
        <v>13</v>
      </c>
      <c r="D5" s="12">
        <f>89.3</f>
        <v>89.3</v>
      </c>
      <c r="E5" s="12">
        <v>81.8</v>
      </c>
      <c r="F5" s="13">
        <f>D5*0.5+E5*0.5</f>
        <v>85.55</v>
      </c>
      <c r="G5" s="11" t="s">
        <v>14</v>
      </c>
      <c r="H5" s="11"/>
      <c r="I5" s="1">
        <v>1</v>
      </c>
    </row>
    <row r="6" s="1" customFormat="1" ht="18" customHeight="1" spans="1:9">
      <c r="A6" s="11">
        <v>2</v>
      </c>
      <c r="B6" s="11" t="s">
        <v>15</v>
      </c>
      <c r="C6" s="11" t="s">
        <v>16</v>
      </c>
      <c r="D6" s="12">
        <f>85.6</f>
        <v>85.6</v>
      </c>
      <c r="E6" s="12">
        <v>79.2</v>
      </c>
      <c r="F6" s="13">
        <f>D6*0.5+E6*0.5</f>
        <v>82.4</v>
      </c>
      <c r="G6" s="11" t="s">
        <v>17</v>
      </c>
      <c r="H6" s="11"/>
      <c r="I6" s="1">
        <v>2</v>
      </c>
    </row>
    <row r="7" s="1" customFormat="1" ht="18" customHeight="1" spans="1:9">
      <c r="A7" s="11">
        <v>3</v>
      </c>
      <c r="B7" s="11" t="s">
        <v>18</v>
      </c>
      <c r="C7" s="11" t="s">
        <v>19</v>
      </c>
      <c r="D7" s="12">
        <f>85.8</f>
        <v>85.8</v>
      </c>
      <c r="E7" s="12">
        <v>72</v>
      </c>
      <c r="F7" s="13">
        <f>D7*0.5+E7*0.5</f>
        <v>78.9</v>
      </c>
      <c r="G7" s="11" t="s">
        <v>17</v>
      </c>
      <c r="H7" s="11"/>
      <c r="I7" s="1">
        <v>3</v>
      </c>
    </row>
    <row r="8" s="1" customFormat="1" ht="25" customHeight="1" spans="1:9">
      <c r="A8" s="6" t="s">
        <v>20</v>
      </c>
      <c r="B8" s="6"/>
      <c r="C8" s="6"/>
      <c r="D8" s="7"/>
      <c r="E8" s="6"/>
      <c r="F8" s="6"/>
      <c r="G8" s="6"/>
      <c r="H8" s="6"/>
    </row>
    <row r="9" s="1" customFormat="1" ht="34" customHeight="1" spans="1:9">
      <c r="A9" s="8" t="s">
        <v>3</v>
      </c>
      <c r="B9" s="8" t="s">
        <v>4</v>
      </c>
      <c r="C9" s="8" t="s">
        <v>5</v>
      </c>
      <c r="D9" s="9" t="s">
        <v>6</v>
      </c>
      <c r="E9" s="10" t="s">
        <v>7</v>
      </c>
      <c r="F9" s="10" t="s">
        <v>8</v>
      </c>
      <c r="G9" s="10" t="s">
        <v>9</v>
      </c>
      <c r="H9" s="8" t="s">
        <v>10</v>
      </c>
      <c r="I9" s="1" t="s">
        <v>11</v>
      </c>
    </row>
    <row r="10" s="1" customFormat="1" ht="18" customHeight="1" spans="1:9">
      <c r="A10" s="11">
        <v>1</v>
      </c>
      <c r="B10" s="11" t="s">
        <v>21</v>
      </c>
      <c r="C10" s="11" t="s">
        <v>22</v>
      </c>
      <c r="D10" s="13">
        <f>90.4</f>
        <v>90.4</v>
      </c>
      <c r="E10" s="13">
        <v>81.6</v>
      </c>
      <c r="F10" s="13">
        <f>D10*0.5+E10*0.5</f>
        <v>86</v>
      </c>
      <c r="G10" s="11" t="s">
        <v>14</v>
      </c>
      <c r="H10" s="11"/>
      <c r="I10" s="1">
        <v>1</v>
      </c>
    </row>
    <row r="11" s="1" customFormat="1" ht="18" customHeight="1" spans="1:9">
      <c r="A11" s="11">
        <v>2</v>
      </c>
      <c r="B11" s="11" t="s">
        <v>23</v>
      </c>
      <c r="C11" s="11" t="s">
        <v>24</v>
      </c>
      <c r="D11" s="13">
        <f>86.4</f>
        <v>86.4</v>
      </c>
      <c r="E11" s="13">
        <v>77.8</v>
      </c>
      <c r="F11" s="13">
        <f>D11*0.5+E11*0.5</f>
        <v>82.1</v>
      </c>
      <c r="G11" s="11" t="s">
        <v>17</v>
      </c>
      <c r="H11" s="11"/>
      <c r="I11" s="1">
        <v>2</v>
      </c>
    </row>
    <row r="12" s="1" customFormat="1" ht="18" customHeight="1" spans="1:9">
      <c r="A12" s="11">
        <v>3</v>
      </c>
      <c r="B12" s="11" t="s">
        <v>25</v>
      </c>
      <c r="C12" s="11" t="s">
        <v>26</v>
      </c>
      <c r="D12" s="13">
        <f>90.1</f>
        <v>90.1</v>
      </c>
      <c r="E12" s="13">
        <v>72</v>
      </c>
      <c r="F12" s="13">
        <f>D12*0.5+E12*0.5</f>
        <v>81.05</v>
      </c>
      <c r="G12" s="11" t="s">
        <v>17</v>
      </c>
      <c r="H12" s="11"/>
      <c r="I12" s="1">
        <v>3</v>
      </c>
    </row>
    <row r="13" s="1" customFormat="1" ht="18" customHeight="1" spans="1:9">
      <c r="A13" s="11">
        <v>4</v>
      </c>
      <c r="B13" s="11" t="s">
        <v>27</v>
      </c>
      <c r="C13" s="11" t="s">
        <v>28</v>
      </c>
      <c r="D13" s="13">
        <f>86.4</f>
        <v>86.4</v>
      </c>
      <c r="E13" s="13">
        <v>73.6</v>
      </c>
      <c r="F13" s="13">
        <f>D13*0.5+E13*0.5</f>
        <v>80</v>
      </c>
      <c r="G13" s="11" t="s">
        <v>17</v>
      </c>
      <c r="H13" s="11"/>
      <c r="I13" s="1">
        <v>4</v>
      </c>
    </row>
    <row r="14" s="1" customFormat="1" ht="25" customHeight="1" spans="1:9">
      <c r="A14" s="6" t="s">
        <v>29</v>
      </c>
      <c r="B14" s="6"/>
      <c r="C14" s="6"/>
      <c r="D14" s="7"/>
      <c r="E14" s="6"/>
      <c r="F14" s="6"/>
      <c r="G14" s="6"/>
      <c r="H14" s="6"/>
    </row>
    <row r="15" s="1" customFormat="1" ht="34" customHeight="1" spans="1:9">
      <c r="A15" s="8" t="s">
        <v>3</v>
      </c>
      <c r="B15" s="8" t="s">
        <v>4</v>
      </c>
      <c r="C15" s="8" t="s">
        <v>5</v>
      </c>
      <c r="D15" s="9" t="s">
        <v>6</v>
      </c>
      <c r="E15" s="10" t="s">
        <v>7</v>
      </c>
      <c r="F15" s="10" t="s">
        <v>8</v>
      </c>
      <c r="G15" s="10" t="s">
        <v>9</v>
      </c>
      <c r="H15" s="8" t="s">
        <v>10</v>
      </c>
      <c r="I15" s="1" t="s">
        <v>11</v>
      </c>
    </row>
    <row r="16" s="1" customFormat="1" ht="18" customHeight="1" spans="1:9">
      <c r="A16" s="11">
        <v>1</v>
      </c>
      <c r="B16" s="11" t="s">
        <v>30</v>
      </c>
      <c r="C16" s="11" t="s">
        <v>31</v>
      </c>
      <c r="D16" s="13">
        <f>90.3</f>
        <v>90.3</v>
      </c>
      <c r="E16" s="13">
        <v>81.1</v>
      </c>
      <c r="F16" s="13">
        <f>D16*0.5+E16*0.5</f>
        <v>85.7</v>
      </c>
      <c r="G16" s="11" t="s">
        <v>14</v>
      </c>
      <c r="H16" s="11"/>
      <c r="I16" s="1">
        <v>1</v>
      </c>
    </row>
    <row r="17" s="1" customFormat="1" ht="18" customHeight="1" spans="1:9">
      <c r="A17" s="11">
        <v>2</v>
      </c>
      <c r="B17" s="11" t="s">
        <v>32</v>
      </c>
      <c r="C17" s="11" t="s">
        <v>33</v>
      </c>
      <c r="D17" s="13">
        <f>89.8</f>
        <v>89.8</v>
      </c>
      <c r="E17" s="13">
        <v>78.2</v>
      </c>
      <c r="F17" s="13">
        <f>D17*0.5+E17*0.5</f>
        <v>84</v>
      </c>
      <c r="G17" s="11" t="s">
        <v>17</v>
      </c>
      <c r="H17" s="11"/>
      <c r="I17" s="1">
        <v>2</v>
      </c>
    </row>
    <row r="18" s="1" customFormat="1" ht="18" customHeight="1" spans="1:9">
      <c r="A18" s="11">
        <v>3</v>
      </c>
      <c r="B18" s="11" t="s">
        <v>34</v>
      </c>
      <c r="C18" s="11" t="s">
        <v>35</v>
      </c>
      <c r="D18" s="13">
        <f>89</f>
        <v>89</v>
      </c>
      <c r="E18" s="13">
        <v>77.8</v>
      </c>
      <c r="F18" s="13">
        <f>D18*0.5+E18*0.5</f>
        <v>83.4</v>
      </c>
      <c r="G18" s="11" t="s">
        <v>17</v>
      </c>
      <c r="H18" s="11"/>
      <c r="I18" s="1">
        <v>3</v>
      </c>
    </row>
    <row r="19" s="1" customFormat="1" ht="25" customHeight="1" spans="1:9">
      <c r="A19" s="6" t="s">
        <v>36</v>
      </c>
      <c r="B19" s="6"/>
      <c r="C19" s="6"/>
      <c r="D19" s="7"/>
      <c r="E19" s="6"/>
      <c r="F19" s="6"/>
      <c r="G19" s="6"/>
      <c r="H19" s="6"/>
    </row>
    <row r="20" s="1" customFormat="1" ht="34" customHeight="1" spans="1:9">
      <c r="A20" s="8" t="s">
        <v>3</v>
      </c>
      <c r="B20" s="8" t="s">
        <v>4</v>
      </c>
      <c r="C20" s="8" t="s">
        <v>5</v>
      </c>
      <c r="D20" s="9" t="s">
        <v>6</v>
      </c>
      <c r="E20" s="10" t="s">
        <v>7</v>
      </c>
      <c r="F20" s="10" t="s">
        <v>8</v>
      </c>
      <c r="G20" s="10" t="s">
        <v>9</v>
      </c>
      <c r="H20" s="8" t="s">
        <v>10</v>
      </c>
      <c r="I20" s="1" t="s">
        <v>37</v>
      </c>
    </row>
    <row r="21" s="1" customFormat="1" ht="18" customHeight="1" spans="1:9">
      <c r="A21" s="11">
        <v>1</v>
      </c>
      <c r="B21" s="11" t="s">
        <v>38</v>
      </c>
      <c r="C21" s="11" t="s">
        <v>39</v>
      </c>
      <c r="D21" s="13">
        <f>86.8</f>
        <v>86.8</v>
      </c>
      <c r="E21" s="13">
        <v>83.2</v>
      </c>
      <c r="F21" s="13">
        <f>D21*0.5+E21*0.5</f>
        <v>85</v>
      </c>
      <c r="G21" s="11" t="s">
        <v>14</v>
      </c>
      <c r="H21" s="11"/>
      <c r="I21" s="1">
        <v>1</v>
      </c>
    </row>
    <row r="22" s="1" customFormat="1" ht="18" customHeight="1" spans="1:9">
      <c r="A22" s="11">
        <v>2</v>
      </c>
      <c r="B22" s="11" t="s">
        <v>40</v>
      </c>
      <c r="C22" s="11" t="s">
        <v>41</v>
      </c>
      <c r="D22" s="13">
        <f>76.8</f>
        <v>76.8</v>
      </c>
      <c r="E22" s="13">
        <v>86.6</v>
      </c>
      <c r="F22" s="13">
        <f>D22*0.5+E22*0.5</f>
        <v>81.7</v>
      </c>
      <c r="G22" s="11" t="s">
        <v>17</v>
      </c>
      <c r="H22" s="11"/>
      <c r="I22" s="1">
        <v>2</v>
      </c>
    </row>
    <row r="23" s="1" customFormat="1" ht="18" customHeight="1" spans="1:9">
      <c r="A23" s="11">
        <v>3</v>
      </c>
      <c r="B23" s="11" t="s">
        <v>42</v>
      </c>
      <c r="C23" s="11" t="s">
        <v>43</v>
      </c>
      <c r="D23" s="13">
        <f>70.4</f>
        <v>70.4</v>
      </c>
      <c r="E23" s="13" t="s">
        <v>44</v>
      </c>
      <c r="F23" s="13"/>
      <c r="G23" s="11" t="s">
        <v>17</v>
      </c>
      <c r="H23" s="11"/>
      <c r="I23" s="1" t="s">
        <v>44</v>
      </c>
    </row>
    <row r="24" s="1" customFormat="1" ht="18" customHeight="1" spans="1:9">
      <c r="A24" s="11">
        <v>4</v>
      </c>
      <c r="B24" s="14" t="s">
        <v>45</v>
      </c>
      <c r="C24" s="14" t="s">
        <v>46</v>
      </c>
      <c r="D24" s="17" t="s">
        <v>47</v>
      </c>
      <c r="E24" s="13" t="s">
        <v>44</v>
      </c>
      <c r="F24" s="13"/>
      <c r="G24" s="11" t="s">
        <v>17</v>
      </c>
      <c r="H24" s="11" t="s">
        <v>48</v>
      </c>
      <c r="I24" s="1" t="s">
        <v>44</v>
      </c>
    </row>
    <row r="25" s="1" customFormat="1" ht="25" customHeight="1" spans="1:9">
      <c r="A25" s="6" t="s">
        <v>49</v>
      </c>
      <c r="B25" s="6"/>
      <c r="C25" s="6"/>
      <c r="D25" s="7"/>
      <c r="E25" s="6"/>
      <c r="F25" s="6"/>
      <c r="G25" s="6"/>
      <c r="H25" s="6"/>
    </row>
    <row r="26" s="1" customFormat="1" ht="35" customHeight="1" spans="1:9">
      <c r="A26" s="8" t="s">
        <v>3</v>
      </c>
      <c r="B26" s="8" t="s">
        <v>4</v>
      </c>
      <c r="C26" s="8" t="s">
        <v>5</v>
      </c>
      <c r="D26" s="9" t="s">
        <v>6</v>
      </c>
      <c r="E26" s="10" t="s">
        <v>7</v>
      </c>
      <c r="F26" s="10" t="s">
        <v>8</v>
      </c>
      <c r="G26" s="10" t="s">
        <v>9</v>
      </c>
      <c r="H26" s="8" t="s">
        <v>10</v>
      </c>
      <c r="I26" s="1" t="s">
        <v>37</v>
      </c>
    </row>
    <row r="27" s="1" customFormat="1" ht="18" customHeight="1" spans="1:9">
      <c r="A27" s="11">
        <v>1</v>
      </c>
      <c r="B27" s="11" t="s">
        <v>50</v>
      </c>
      <c r="C27" s="11" t="s">
        <v>51</v>
      </c>
      <c r="D27" s="13">
        <f>64.6</f>
        <v>64.6</v>
      </c>
      <c r="E27" s="13">
        <v>83</v>
      </c>
      <c r="F27" s="11">
        <f>D27*0.5+E27*0.5</f>
        <v>73.8</v>
      </c>
      <c r="G27" s="11" t="s">
        <v>14</v>
      </c>
      <c r="H27" s="8"/>
      <c r="I27" s="1">
        <v>1</v>
      </c>
    </row>
    <row r="28" s="1" customFormat="1" ht="18" customHeight="1" spans="1:9">
      <c r="A28" s="11">
        <v>2</v>
      </c>
      <c r="B28" s="11" t="s">
        <v>52</v>
      </c>
      <c r="C28" s="11" t="s">
        <v>53</v>
      </c>
      <c r="D28" s="13">
        <f>65.4</f>
        <v>65.4</v>
      </c>
      <c r="E28" s="13">
        <v>78.4</v>
      </c>
      <c r="F28" s="11">
        <f>D28*0.5+E28*0.5</f>
        <v>71.9</v>
      </c>
      <c r="G28" s="11" t="s">
        <v>17</v>
      </c>
      <c r="H28" s="8"/>
      <c r="I28" s="1">
        <v>2</v>
      </c>
    </row>
    <row r="29" s="1" customFormat="1" ht="18" customHeight="1" spans="1:9">
      <c r="A29" s="11">
        <v>3</v>
      </c>
      <c r="B29" s="11" t="s">
        <v>54</v>
      </c>
      <c r="C29" s="11" t="s">
        <v>55</v>
      </c>
      <c r="D29" s="13">
        <f>70.3</f>
        <v>70.3</v>
      </c>
      <c r="E29" s="13" t="s">
        <v>44</v>
      </c>
      <c r="F29" s="11"/>
      <c r="G29" s="11" t="s">
        <v>17</v>
      </c>
      <c r="H29" s="8"/>
      <c r="I29" s="1" t="s">
        <v>44</v>
      </c>
    </row>
    <row r="30" s="1" customFormat="1" ht="25" customHeight="1" spans="1:9">
      <c r="A30" s="6" t="s">
        <v>56</v>
      </c>
      <c r="B30" s="6"/>
      <c r="C30" s="6"/>
      <c r="D30" s="7"/>
      <c r="E30" s="6"/>
      <c r="F30" s="6"/>
      <c r="G30" s="6"/>
      <c r="H30" s="6"/>
    </row>
    <row r="31" s="1" customFormat="1" ht="34" customHeight="1" spans="1:9">
      <c r="A31" s="8" t="s">
        <v>3</v>
      </c>
      <c r="B31" s="8" t="s">
        <v>4</v>
      </c>
      <c r="C31" s="8" t="s">
        <v>5</v>
      </c>
      <c r="D31" s="9" t="s">
        <v>6</v>
      </c>
      <c r="E31" s="10" t="s">
        <v>7</v>
      </c>
      <c r="F31" s="10" t="s">
        <v>8</v>
      </c>
      <c r="G31" s="10" t="s">
        <v>9</v>
      </c>
      <c r="H31" s="8" t="s">
        <v>10</v>
      </c>
      <c r="I31" s="1" t="s">
        <v>37</v>
      </c>
    </row>
    <row r="32" s="1" customFormat="1" ht="18" customHeight="1" spans="1:9">
      <c r="A32" s="11">
        <v>1</v>
      </c>
      <c r="B32" s="11" t="s">
        <v>57</v>
      </c>
      <c r="C32" s="11" t="s">
        <v>58</v>
      </c>
      <c r="D32" s="13">
        <f>75.1</f>
        <v>75.1</v>
      </c>
      <c r="E32" s="13">
        <f>72.6</f>
        <v>72.6</v>
      </c>
      <c r="F32" s="13">
        <f>D32*0.5+E32*0.5</f>
        <v>73.85</v>
      </c>
      <c r="G32" s="11" t="s">
        <v>14</v>
      </c>
      <c r="H32" s="11"/>
      <c r="I32" s="1">
        <v>1</v>
      </c>
    </row>
    <row r="33" s="1" customFormat="1" ht="18" customHeight="1" spans="1:9">
      <c r="A33" s="11">
        <v>2</v>
      </c>
      <c r="B33" s="11" t="s">
        <v>59</v>
      </c>
      <c r="C33" s="11" t="s">
        <v>60</v>
      </c>
      <c r="D33" s="13">
        <f>70.9</f>
        <v>70.9</v>
      </c>
      <c r="E33" s="11" t="s">
        <v>44</v>
      </c>
      <c r="F33" s="11"/>
      <c r="G33" s="11" t="s">
        <v>17</v>
      </c>
      <c r="H33" s="11"/>
      <c r="I33" s="1" t="s">
        <v>44</v>
      </c>
    </row>
    <row r="34" s="1" customFormat="1" ht="18" customHeight="1" spans="1:9">
      <c r="A34" s="11">
        <v>3</v>
      </c>
      <c r="B34" s="11" t="s">
        <v>61</v>
      </c>
      <c r="C34" s="11" t="s">
        <v>62</v>
      </c>
      <c r="D34" s="13">
        <f>65.9</f>
        <v>65.9</v>
      </c>
      <c r="E34" s="11" t="s">
        <v>44</v>
      </c>
      <c r="F34" s="11"/>
      <c r="G34" s="11" t="s">
        <v>17</v>
      </c>
      <c r="H34" s="11"/>
      <c r="I34" s="1" t="s">
        <v>44</v>
      </c>
    </row>
    <row r="35" s="1" customFormat="1" ht="18" customHeight="1" spans="1:9">
      <c r="A35" s="11">
        <v>4</v>
      </c>
      <c r="B35" s="14" t="s">
        <v>63</v>
      </c>
      <c r="C35" s="14" t="s">
        <v>64</v>
      </c>
      <c r="D35" s="17" t="s">
        <v>47</v>
      </c>
      <c r="E35" s="11" t="s">
        <v>44</v>
      </c>
      <c r="F35" s="11"/>
      <c r="G35" s="11" t="s">
        <v>17</v>
      </c>
      <c r="H35" s="11"/>
      <c r="I35" s="1" t="s">
        <v>44</v>
      </c>
    </row>
    <row r="36" s="1" customFormat="1" ht="25" customHeight="1" spans="1:9">
      <c r="A36" s="6" t="s">
        <v>65</v>
      </c>
      <c r="B36" s="6"/>
      <c r="C36" s="6"/>
      <c r="D36" s="7"/>
      <c r="E36" s="6"/>
      <c r="F36" s="6"/>
      <c r="G36" s="6"/>
      <c r="H36" s="6"/>
    </row>
    <row r="37" s="1" customFormat="1" ht="34" customHeight="1" spans="1:9">
      <c r="A37" s="8" t="s">
        <v>3</v>
      </c>
      <c r="B37" s="8" t="s">
        <v>4</v>
      </c>
      <c r="C37" s="8" t="s">
        <v>5</v>
      </c>
      <c r="D37" s="9" t="s">
        <v>6</v>
      </c>
      <c r="E37" s="10" t="s">
        <v>7</v>
      </c>
      <c r="F37" s="10" t="s">
        <v>8</v>
      </c>
      <c r="G37" s="10" t="s">
        <v>9</v>
      </c>
      <c r="H37" s="8" t="s">
        <v>10</v>
      </c>
      <c r="I37" s="1" t="s">
        <v>11</v>
      </c>
    </row>
    <row r="38" s="1" customFormat="1" ht="17" customHeight="1" spans="1:9">
      <c r="A38" s="11">
        <v>1</v>
      </c>
      <c r="B38" s="11" t="s">
        <v>66</v>
      </c>
      <c r="C38" s="11" t="s">
        <v>67</v>
      </c>
      <c r="D38" s="13">
        <v>90.5</v>
      </c>
      <c r="E38" s="13">
        <v>81</v>
      </c>
      <c r="F38" s="13">
        <f t="shared" ref="F38:F43" si="0">D38*0.5+E38*0.5</f>
        <v>85.75</v>
      </c>
      <c r="G38" s="11" t="s">
        <v>14</v>
      </c>
      <c r="H38" s="11"/>
      <c r="I38" s="1">
        <v>1</v>
      </c>
    </row>
    <row r="39" s="1" customFormat="1" ht="17" customHeight="1" spans="1:9">
      <c r="A39" s="11">
        <v>2</v>
      </c>
      <c r="B39" s="11" t="s">
        <v>68</v>
      </c>
      <c r="C39" s="11" t="s">
        <v>69</v>
      </c>
      <c r="D39" s="13">
        <v>92.8</v>
      </c>
      <c r="E39" s="13">
        <v>78.4</v>
      </c>
      <c r="F39" s="13">
        <f t="shared" si="0"/>
        <v>85.6</v>
      </c>
      <c r="G39" s="11" t="s">
        <v>14</v>
      </c>
      <c r="H39" s="11"/>
      <c r="I39" s="1">
        <v>2</v>
      </c>
    </row>
    <row r="40" s="1" customFormat="1" ht="17" customHeight="1" spans="1:9">
      <c r="A40" s="11">
        <v>3</v>
      </c>
      <c r="B40" s="11" t="s">
        <v>70</v>
      </c>
      <c r="C40" s="11" t="s">
        <v>71</v>
      </c>
      <c r="D40" s="13">
        <v>93.2</v>
      </c>
      <c r="E40" s="13">
        <v>75.6</v>
      </c>
      <c r="F40" s="13">
        <f t="shared" si="0"/>
        <v>84.4</v>
      </c>
      <c r="G40" s="11" t="s">
        <v>17</v>
      </c>
      <c r="H40" s="11"/>
      <c r="I40" s="1">
        <v>3</v>
      </c>
    </row>
    <row r="41" s="1" customFormat="1" ht="17" customHeight="1" spans="1:9">
      <c r="A41" s="11">
        <v>4</v>
      </c>
      <c r="B41" s="11" t="s">
        <v>72</v>
      </c>
      <c r="C41" s="11" t="s">
        <v>73</v>
      </c>
      <c r="D41" s="13">
        <v>90.1</v>
      </c>
      <c r="E41" s="13">
        <v>76.6</v>
      </c>
      <c r="F41" s="13">
        <f t="shared" si="0"/>
        <v>83.35</v>
      </c>
      <c r="G41" s="11" t="s">
        <v>17</v>
      </c>
      <c r="H41" s="11"/>
      <c r="I41" s="1">
        <v>4</v>
      </c>
    </row>
    <row r="42" s="1" customFormat="1" ht="17" customHeight="1" spans="1:9">
      <c r="A42" s="11">
        <v>5</v>
      </c>
      <c r="B42" s="11" t="s">
        <v>74</v>
      </c>
      <c r="C42" s="11" t="s">
        <v>75</v>
      </c>
      <c r="D42" s="13">
        <v>90.5</v>
      </c>
      <c r="E42" s="13">
        <v>76</v>
      </c>
      <c r="F42" s="13">
        <f t="shared" si="0"/>
        <v>83.25</v>
      </c>
      <c r="G42" s="11" t="s">
        <v>17</v>
      </c>
      <c r="H42" s="11"/>
      <c r="I42" s="1">
        <v>5</v>
      </c>
    </row>
    <row r="43" s="1" customFormat="1" ht="17" customHeight="1" spans="1:9">
      <c r="A43" s="11">
        <v>6</v>
      </c>
      <c r="B43" s="11" t="s">
        <v>76</v>
      </c>
      <c r="C43" s="11" t="s">
        <v>77</v>
      </c>
      <c r="D43" s="13">
        <v>89.8</v>
      </c>
      <c r="E43" s="13">
        <v>75.2</v>
      </c>
      <c r="F43" s="13">
        <f t="shared" si="0"/>
        <v>82.5</v>
      </c>
      <c r="G43" s="11" t="s">
        <v>17</v>
      </c>
      <c r="H43" s="11"/>
      <c r="I43" s="1">
        <v>6</v>
      </c>
    </row>
    <row r="44" s="1" customFormat="1" ht="17" customHeight="1" spans="1:9">
      <c r="A44" s="11">
        <v>7</v>
      </c>
      <c r="B44" s="15" t="s">
        <v>78</v>
      </c>
      <c r="C44" s="14" t="s">
        <v>79</v>
      </c>
      <c r="D44" s="17" t="s">
        <v>47</v>
      </c>
      <c r="E44" s="13">
        <v>80.2</v>
      </c>
      <c r="F44" s="13">
        <v>80.2</v>
      </c>
      <c r="G44" s="11" t="s">
        <v>17</v>
      </c>
      <c r="H44" s="11" t="s">
        <v>48</v>
      </c>
      <c r="I44" s="1">
        <v>7</v>
      </c>
    </row>
    <row r="45" s="1" customFormat="1" ht="17" customHeight="1" spans="1:9">
      <c r="A45" s="11">
        <v>8</v>
      </c>
      <c r="B45" s="15" t="s">
        <v>80</v>
      </c>
      <c r="C45" s="14" t="s">
        <v>81</v>
      </c>
      <c r="D45" s="17" t="s">
        <v>47</v>
      </c>
      <c r="E45" s="13">
        <v>78.2</v>
      </c>
      <c r="F45" s="13">
        <v>78.2</v>
      </c>
      <c r="G45" s="11" t="s">
        <v>17</v>
      </c>
      <c r="H45" s="11" t="s">
        <v>48</v>
      </c>
      <c r="I45" s="1">
        <v>8</v>
      </c>
    </row>
    <row r="46" s="1" customFormat="1" ht="17" customHeight="1" spans="1:9">
      <c r="A46" s="11">
        <v>9</v>
      </c>
      <c r="B46" s="15" t="s">
        <v>82</v>
      </c>
      <c r="C46" s="14" t="s">
        <v>83</v>
      </c>
      <c r="D46" s="17" t="s">
        <v>47</v>
      </c>
      <c r="E46" s="13">
        <v>77.6</v>
      </c>
      <c r="F46" s="13">
        <v>77.6</v>
      </c>
      <c r="G46" s="11" t="s">
        <v>17</v>
      </c>
      <c r="H46" s="11" t="s">
        <v>48</v>
      </c>
      <c r="I46" s="1">
        <v>9</v>
      </c>
    </row>
    <row r="47" s="1" customFormat="1" ht="17" customHeight="1" spans="1:9">
      <c r="A47" s="11">
        <v>10</v>
      </c>
      <c r="B47" s="15" t="s">
        <v>84</v>
      </c>
      <c r="C47" s="14" t="s">
        <v>85</v>
      </c>
      <c r="D47" s="17" t="s">
        <v>47</v>
      </c>
      <c r="E47" s="13">
        <v>77.6</v>
      </c>
      <c r="F47" s="13">
        <v>77.6</v>
      </c>
      <c r="G47" s="11" t="s">
        <v>17</v>
      </c>
      <c r="H47" s="11" t="s">
        <v>48</v>
      </c>
      <c r="I47" s="1">
        <v>10</v>
      </c>
    </row>
    <row r="48" s="1" customFormat="1" ht="17" customHeight="1" spans="1:9">
      <c r="A48" s="11">
        <v>11</v>
      </c>
      <c r="B48" s="15" t="s">
        <v>86</v>
      </c>
      <c r="C48" s="14" t="s">
        <v>87</v>
      </c>
      <c r="D48" s="17" t="s">
        <v>47</v>
      </c>
      <c r="E48" s="13">
        <v>77.4</v>
      </c>
      <c r="F48" s="13">
        <v>77.4</v>
      </c>
      <c r="G48" s="11" t="s">
        <v>17</v>
      </c>
      <c r="H48" s="11" t="s">
        <v>48</v>
      </c>
      <c r="I48" s="1">
        <v>11</v>
      </c>
    </row>
    <row r="49" s="1" customFormat="1" ht="17" customHeight="1" spans="1:9">
      <c r="A49" s="11">
        <v>12</v>
      </c>
      <c r="B49" s="15" t="s">
        <v>88</v>
      </c>
      <c r="C49" s="14" t="s">
        <v>89</v>
      </c>
      <c r="D49" s="17" t="s">
        <v>47</v>
      </c>
      <c r="E49" s="13" t="s">
        <v>44</v>
      </c>
      <c r="F49" s="13"/>
      <c r="G49" s="11" t="s">
        <v>17</v>
      </c>
      <c r="H49" s="11" t="s">
        <v>48</v>
      </c>
      <c r="I49" s="1" t="s">
        <v>44</v>
      </c>
    </row>
    <row r="50" s="1" customFormat="1" ht="17" customHeight="1" spans="1:9">
      <c r="A50" s="11">
        <v>13</v>
      </c>
      <c r="B50" s="15" t="s">
        <v>90</v>
      </c>
      <c r="C50" s="14" t="s">
        <v>91</v>
      </c>
      <c r="D50" s="17" t="s">
        <v>47</v>
      </c>
      <c r="E50" s="13" t="s">
        <v>44</v>
      </c>
      <c r="F50" s="13"/>
      <c r="G50" s="11" t="s">
        <v>17</v>
      </c>
      <c r="H50" s="11" t="s">
        <v>48</v>
      </c>
      <c r="I50" s="1" t="s">
        <v>44</v>
      </c>
    </row>
    <row r="51" s="1" customFormat="1" ht="17" customHeight="1" spans="1:9">
      <c r="A51" s="11">
        <v>14</v>
      </c>
      <c r="B51" s="15" t="s">
        <v>92</v>
      </c>
      <c r="C51" s="14" t="s">
        <v>93</v>
      </c>
      <c r="D51" s="17" t="s">
        <v>47</v>
      </c>
      <c r="E51" s="13" t="s">
        <v>44</v>
      </c>
      <c r="F51" s="13"/>
      <c r="G51" s="11" t="s">
        <v>17</v>
      </c>
      <c r="H51" s="11" t="s">
        <v>48</v>
      </c>
      <c r="I51" s="1" t="s">
        <v>44</v>
      </c>
    </row>
    <row r="52" s="1" customFormat="1" ht="25" customHeight="1" spans="1:9">
      <c r="A52" s="6" t="s">
        <v>94</v>
      </c>
      <c r="B52" s="6"/>
      <c r="C52" s="6"/>
      <c r="D52" s="7"/>
      <c r="E52" s="6"/>
      <c r="F52" s="6"/>
      <c r="G52" s="6"/>
      <c r="H52" s="6"/>
    </row>
    <row r="53" s="1" customFormat="1" ht="34" customHeight="1" spans="1:9">
      <c r="A53" s="8" t="s">
        <v>3</v>
      </c>
      <c r="B53" s="8" t="s">
        <v>4</v>
      </c>
      <c r="C53" s="8" t="s">
        <v>5</v>
      </c>
      <c r="D53" s="9" t="s">
        <v>6</v>
      </c>
      <c r="E53" s="10" t="s">
        <v>7</v>
      </c>
      <c r="F53" s="10" t="s">
        <v>8</v>
      </c>
      <c r="G53" s="10" t="s">
        <v>9</v>
      </c>
      <c r="H53" s="8" t="s">
        <v>10</v>
      </c>
      <c r="I53" s="1" t="s">
        <v>11</v>
      </c>
    </row>
    <row r="54" s="1" customFormat="1" ht="18" customHeight="1" spans="1:9">
      <c r="A54" s="11">
        <v>1</v>
      </c>
      <c r="B54" s="11" t="s">
        <v>95</v>
      </c>
      <c r="C54" s="11" t="s">
        <v>96</v>
      </c>
      <c r="D54" s="13">
        <v>80</v>
      </c>
      <c r="E54" s="13">
        <v>86.4</v>
      </c>
      <c r="F54" s="13">
        <f>D54*0.5+E54*0.5</f>
        <v>83.2</v>
      </c>
      <c r="G54" s="11" t="s">
        <v>14</v>
      </c>
      <c r="H54" s="11"/>
      <c r="I54" s="1">
        <v>1</v>
      </c>
    </row>
    <row r="55" s="1" customFormat="1" ht="18" customHeight="1" spans="1:9">
      <c r="A55" s="11">
        <v>2</v>
      </c>
      <c r="B55" s="11" t="s">
        <v>97</v>
      </c>
      <c r="C55" s="11" t="s">
        <v>98</v>
      </c>
      <c r="D55" s="13">
        <v>73.4</v>
      </c>
      <c r="E55" s="13">
        <v>86</v>
      </c>
      <c r="F55" s="13">
        <f>D55*0.5+E55*0.5</f>
        <v>79.7</v>
      </c>
      <c r="G55" s="11" t="s">
        <v>17</v>
      </c>
      <c r="H55" s="11"/>
      <c r="I55" s="1">
        <v>2</v>
      </c>
    </row>
    <row r="56" s="1" customFormat="1" ht="18" customHeight="1" spans="1:9">
      <c r="A56" s="11">
        <v>3</v>
      </c>
      <c r="B56" s="11" t="s">
        <v>99</v>
      </c>
      <c r="C56" s="11" t="s">
        <v>100</v>
      </c>
      <c r="D56" s="13">
        <v>67.9</v>
      </c>
      <c r="E56" s="13">
        <v>90.2</v>
      </c>
      <c r="F56" s="13">
        <f>D56*0.5+E56*0.5</f>
        <v>79.05</v>
      </c>
      <c r="G56" s="11" t="s">
        <v>17</v>
      </c>
      <c r="H56" s="11"/>
      <c r="I56" s="1">
        <v>3</v>
      </c>
    </row>
    <row r="57" s="1" customFormat="1" ht="18" customHeight="1" spans="1:9">
      <c r="A57" s="11">
        <v>4</v>
      </c>
      <c r="B57" s="14" t="s">
        <v>101</v>
      </c>
      <c r="C57" s="14" t="s">
        <v>102</v>
      </c>
      <c r="D57" s="17" t="s">
        <v>47</v>
      </c>
      <c r="E57" s="13" t="s">
        <v>44</v>
      </c>
      <c r="F57" s="13"/>
      <c r="G57" s="11" t="s">
        <v>17</v>
      </c>
      <c r="H57" s="11" t="s">
        <v>48</v>
      </c>
      <c r="I57" s="1" t="s">
        <v>44</v>
      </c>
    </row>
    <row r="58" s="1" customFormat="1" ht="25" customHeight="1" spans="1:9">
      <c r="A58" s="6" t="s">
        <v>103</v>
      </c>
      <c r="B58" s="6"/>
      <c r="C58" s="6"/>
      <c r="D58" s="7"/>
      <c r="E58" s="6"/>
      <c r="F58" s="6"/>
      <c r="G58" s="6"/>
      <c r="H58" s="6"/>
    </row>
    <row r="59" s="1" customFormat="1" ht="34" customHeight="1" spans="1:9">
      <c r="A59" s="8" t="s">
        <v>3</v>
      </c>
      <c r="B59" s="8" t="s">
        <v>4</v>
      </c>
      <c r="C59" s="8" t="s">
        <v>5</v>
      </c>
      <c r="D59" s="9" t="s">
        <v>6</v>
      </c>
      <c r="E59" s="10" t="s">
        <v>7</v>
      </c>
      <c r="F59" s="10" t="s">
        <v>8</v>
      </c>
      <c r="G59" s="10" t="s">
        <v>9</v>
      </c>
      <c r="H59" s="8" t="s">
        <v>10</v>
      </c>
      <c r="I59" s="1" t="s">
        <v>37</v>
      </c>
    </row>
    <row r="60" s="1" customFormat="1" ht="20" customHeight="1" spans="1:9">
      <c r="A60" s="11">
        <v>1</v>
      </c>
      <c r="B60" s="11" t="s">
        <v>104</v>
      </c>
      <c r="C60" s="11" t="s">
        <v>105</v>
      </c>
      <c r="D60" s="13">
        <v>90.2</v>
      </c>
      <c r="E60" s="13">
        <v>72</v>
      </c>
      <c r="F60" s="13">
        <f>D60*0.5+E60*0.5</f>
        <v>81.1</v>
      </c>
      <c r="G60" s="11" t="s">
        <v>14</v>
      </c>
      <c r="H60" s="11"/>
      <c r="I60" s="1">
        <v>1</v>
      </c>
    </row>
    <row r="61" s="1" customFormat="1" ht="20" customHeight="1" spans="1:9">
      <c r="A61" s="11">
        <v>2</v>
      </c>
      <c r="B61" s="11" t="s">
        <v>106</v>
      </c>
      <c r="C61" s="11" t="s">
        <v>107</v>
      </c>
      <c r="D61" s="13">
        <v>70</v>
      </c>
      <c r="E61" s="13">
        <v>79</v>
      </c>
      <c r="F61" s="13">
        <f>D61*0.5+E61*0.5</f>
        <v>74.5</v>
      </c>
      <c r="G61" s="11" t="s">
        <v>17</v>
      </c>
      <c r="H61" s="11"/>
      <c r="I61" s="1">
        <v>2</v>
      </c>
    </row>
    <row r="62" s="1" customFormat="1" ht="25" customHeight="1" spans="1:9">
      <c r="A62" s="6" t="s">
        <v>108</v>
      </c>
      <c r="B62" s="6"/>
      <c r="C62" s="6"/>
      <c r="D62" s="7"/>
      <c r="E62" s="6"/>
      <c r="F62" s="6"/>
      <c r="G62" s="6"/>
      <c r="H62" s="6"/>
    </row>
    <row r="63" s="1" customFormat="1" ht="34" customHeight="1" spans="1:9">
      <c r="A63" s="8" t="s">
        <v>3</v>
      </c>
      <c r="B63" s="8" t="s">
        <v>4</v>
      </c>
      <c r="C63" s="8" t="s">
        <v>5</v>
      </c>
      <c r="D63" s="9" t="s">
        <v>6</v>
      </c>
      <c r="E63" s="10" t="s">
        <v>7</v>
      </c>
      <c r="F63" s="10" t="s">
        <v>8</v>
      </c>
      <c r="G63" s="10" t="s">
        <v>9</v>
      </c>
      <c r="H63" s="8" t="s">
        <v>10</v>
      </c>
      <c r="I63" s="1" t="s">
        <v>11</v>
      </c>
    </row>
    <row r="64" s="1" customFormat="1" ht="20" customHeight="1" spans="1:9">
      <c r="A64" s="11">
        <v>1</v>
      </c>
      <c r="B64" s="11" t="s">
        <v>109</v>
      </c>
      <c r="C64" s="11" t="s">
        <v>110</v>
      </c>
      <c r="D64" s="13">
        <v>90.4</v>
      </c>
      <c r="E64" s="13">
        <v>82</v>
      </c>
      <c r="F64" s="13">
        <f>D64*0.5+E64*0.5</f>
        <v>86.2</v>
      </c>
      <c r="G64" s="11" t="s">
        <v>14</v>
      </c>
      <c r="H64" s="11"/>
      <c r="I64" s="1">
        <v>1</v>
      </c>
    </row>
    <row r="65" s="1" customFormat="1" ht="20" customHeight="1" spans="1:9">
      <c r="A65" s="11">
        <v>2</v>
      </c>
      <c r="B65" s="11" t="s">
        <v>111</v>
      </c>
      <c r="C65" s="11" t="s">
        <v>112</v>
      </c>
      <c r="D65" s="13">
        <v>88.1</v>
      </c>
      <c r="E65" s="13">
        <v>80.6</v>
      </c>
      <c r="F65" s="13">
        <f>D65*0.5+E65*0.5</f>
        <v>84.35</v>
      </c>
      <c r="G65" s="11" t="s">
        <v>17</v>
      </c>
      <c r="H65" s="11"/>
      <c r="I65" s="1">
        <v>2</v>
      </c>
    </row>
    <row r="66" s="1" customFormat="1" ht="20" customHeight="1" spans="1:9">
      <c r="A66" s="11">
        <v>3</v>
      </c>
      <c r="B66" s="11" t="s">
        <v>113</v>
      </c>
      <c r="C66" s="11" t="s">
        <v>114</v>
      </c>
      <c r="D66" s="13">
        <v>88.8</v>
      </c>
      <c r="E66" s="13">
        <v>79</v>
      </c>
      <c r="F66" s="13">
        <f>D66*0.5+E66*0.5</f>
        <v>83.9</v>
      </c>
      <c r="G66" s="11" t="s">
        <v>17</v>
      </c>
      <c r="H66" s="11"/>
      <c r="I66" s="1">
        <v>3</v>
      </c>
    </row>
    <row r="67" s="1" customFormat="1" ht="20" customHeight="1" spans="1:9">
      <c r="A67" s="11">
        <v>4</v>
      </c>
      <c r="B67" s="14" t="s">
        <v>115</v>
      </c>
      <c r="C67" s="14" t="s">
        <v>116</v>
      </c>
      <c r="D67" s="17" t="s">
        <v>47</v>
      </c>
      <c r="E67" s="13" t="s">
        <v>44</v>
      </c>
      <c r="F67" s="11"/>
      <c r="G67" s="11" t="s">
        <v>17</v>
      </c>
      <c r="H67" s="11" t="s">
        <v>48</v>
      </c>
      <c r="I67" s="1" t="s">
        <v>44</v>
      </c>
    </row>
    <row r="68" s="1" customFormat="1" ht="25" customHeight="1" spans="1:9">
      <c r="A68" s="6" t="s">
        <v>117</v>
      </c>
      <c r="B68" s="6"/>
      <c r="C68" s="6"/>
      <c r="D68" s="7"/>
      <c r="E68" s="6"/>
      <c r="F68" s="6"/>
      <c r="G68" s="6"/>
      <c r="H68" s="6"/>
    </row>
    <row r="69" s="1" customFormat="1" ht="34" customHeight="1" spans="1:9">
      <c r="A69" s="8" t="s">
        <v>3</v>
      </c>
      <c r="B69" s="8" t="s">
        <v>4</v>
      </c>
      <c r="C69" s="8" t="s">
        <v>5</v>
      </c>
      <c r="D69" s="9" t="s">
        <v>6</v>
      </c>
      <c r="E69" s="10" t="s">
        <v>7</v>
      </c>
      <c r="F69" s="10" t="s">
        <v>8</v>
      </c>
      <c r="G69" s="10" t="s">
        <v>9</v>
      </c>
      <c r="H69" s="8" t="s">
        <v>10</v>
      </c>
      <c r="I69" s="1" t="s">
        <v>11</v>
      </c>
    </row>
    <row r="70" s="1" customFormat="1" ht="20" customHeight="1" spans="1:9">
      <c r="A70" s="11">
        <v>1</v>
      </c>
      <c r="B70" s="11" t="s">
        <v>118</v>
      </c>
      <c r="C70" s="11" t="s">
        <v>119</v>
      </c>
      <c r="D70" s="13">
        <v>88.3</v>
      </c>
      <c r="E70" s="13">
        <v>86.2</v>
      </c>
      <c r="F70" s="13">
        <f t="shared" ref="F70:F75" si="1">D70*0.5+E70*0.5</f>
        <v>87.25</v>
      </c>
      <c r="G70" s="11" t="s">
        <v>14</v>
      </c>
      <c r="H70" s="11"/>
      <c r="I70" s="1">
        <v>1</v>
      </c>
    </row>
    <row r="71" s="1" customFormat="1" ht="20" customHeight="1" spans="1:9">
      <c r="A71" s="11">
        <v>2</v>
      </c>
      <c r="B71" s="11" t="s">
        <v>120</v>
      </c>
      <c r="C71" s="11" t="s">
        <v>121</v>
      </c>
      <c r="D71" s="13">
        <v>88.2</v>
      </c>
      <c r="E71" s="13">
        <v>84.8</v>
      </c>
      <c r="F71" s="13">
        <f t="shared" si="1"/>
        <v>86.5</v>
      </c>
      <c r="G71" s="11" t="s">
        <v>14</v>
      </c>
      <c r="H71" s="11"/>
      <c r="I71" s="1">
        <v>2</v>
      </c>
    </row>
    <row r="72" s="1" customFormat="1" ht="20" customHeight="1" spans="1:9">
      <c r="A72" s="11">
        <v>3</v>
      </c>
      <c r="B72" s="11" t="s">
        <v>122</v>
      </c>
      <c r="C72" s="11" t="s">
        <v>123</v>
      </c>
      <c r="D72" s="13">
        <v>89.1</v>
      </c>
      <c r="E72" s="13">
        <v>82</v>
      </c>
      <c r="F72" s="13">
        <f t="shared" si="1"/>
        <v>85.55</v>
      </c>
      <c r="G72" s="11" t="s">
        <v>17</v>
      </c>
      <c r="H72" s="11"/>
      <c r="I72" s="1">
        <v>3</v>
      </c>
    </row>
    <row r="73" s="1" customFormat="1" ht="20" customHeight="1" spans="1:9">
      <c r="A73" s="11">
        <v>4</v>
      </c>
      <c r="B73" s="11" t="s">
        <v>124</v>
      </c>
      <c r="C73" s="11" t="s">
        <v>125</v>
      </c>
      <c r="D73" s="13">
        <v>89</v>
      </c>
      <c r="E73" s="13">
        <v>81.4</v>
      </c>
      <c r="F73" s="13">
        <f t="shared" si="1"/>
        <v>85.2</v>
      </c>
      <c r="G73" s="11" t="s">
        <v>17</v>
      </c>
      <c r="H73" s="11"/>
      <c r="I73" s="1">
        <v>4</v>
      </c>
    </row>
    <row r="74" s="1" customFormat="1" ht="20" customHeight="1" spans="1:9">
      <c r="A74" s="11">
        <v>5</v>
      </c>
      <c r="B74" s="11" t="s">
        <v>126</v>
      </c>
      <c r="C74" s="11" t="s">
        <v>127</v>
      </c>
      <c r="D74" s="13">
        <v>87.2</v>
      </c>
      <c r="E74" s="13">
        <v>80.4</v>
      </c>
      <c r="F74" s="13">
        <f t="shared" si="1"/>
        <v>83.8</v>
      </c>
      <c r="G74" s="11" t="s">
        <v>17</v>
      </c>
      <c r="H74" s="11"/>
      <c r="I74" s="1">
        <v>5</v>
      </c>
    </row>
    <row r="75" s="1" customFormat="1" ht="20" customHeight="1" spans="1:9">
      <c r="A75" s="11">
        <v>6</v>
      </c>
      <c r="B75" s="11" t="s">
        <v>128</v>
      </c>
      <c r="C75" s="11" t="s">
        <v>129</v>
      </c>
      <c r="D75" s="13">
        <v>89.1</v>
      </c>
      <c r="E75" s="13">
        <v>75.6</v>
      </c>
      <c r="F75" s="13">
        <f t="shared" si="1"/>
        <v>82.35</v>
      </c>
      <c r="G75" s="11" t="s">
        <v>17</v>
      </c>
      <c r="H75" s="11"/>
      <c r="I75" s="1">
        <v>6</v>
      </c>
    </row>
    <row r="76" s="1" customFormat="1" ht="25" customHeight="1" spans="1:9">
      <c r="A76" s="6" t="s">
        <v>130</v>
      </c>
      <c r="B76" s="6"/>
      <c r="C76" s="6"/>
      <c r="D76" s="7"/>
      <c r="E76" s="6"/>
      <c r="F76" s="6"/>
      <c r="G76" s="6"/>
      <c r="H76" s="6"/>
    </row>
    <row r="77" s="1" customFormat="1" ht="34" customHeight="1" spans="1:9">
      <c r="A77" s="8" t="s">
        <v>3</v>
      </c>
      <c r="B77" s="8" t="s">
        <v>4</v>
      </c>
      <c r="C77" s="8" t="s">
        <v>5</v>
      </c>
      <c r="D77" s="9" t="s">
        <v>6</v>
      </c>
      <c r="E77" s="10" t="s">
        <v>7</v>
      </c>
      <c r="F77" s="10" t="s">
        <v>8</v>
      </c>
      <c r="G77" s="10" t="s">
        <v>9</v>
      </c>
      <c r="H77" s="8" t="s">
        <v>10</v>
      </c>
      <c r="I77" s="1" t="s">
        <v>37</v>
      </c>
    </row>
    <row r="78" s="1" customFormat="1" ht="20" customHeight="1" spans="1:9">
      <c r="A78" s="11">
        <v>1</v>
      </c>
      <c r="B78" s="11" t="s">
        <v>131</v>
      </c>
      <c r="C78" s="11" t="s">
        <v>132</v>
      </c>
      <c r="D78" s="13">
        <v>82.1</v>
      </c>
      <c r="E78" s="13">
        <v>89.6</v>
      </c>
      <c r="F78" s="13">
        <f>D78*0.5+E78*0.5</f>
        <v>85.85</v>
      </c>
      <c r="G78" s="11" t="s">
        <v>14</v>
      </c>
      <c r="H78" s="11"/>
      <c r="I78" s="1">
        <v>1</v>
      </c>
    </row>
    <row r="79" s="1" customFormat="1" ht="20" customHeight="1" spans="1:9">
      <c r="A79" s="11">
        <v>2</v>
      </c>
      <c r="B79" s="11" t="s">
        <v>133</v>
      </c>
      <c r="C79" s="11" t="s">
        <v>134</v>
      </c>
      <c r="D79" s="13">
        <v>81.4</v>
      </c>
      <c r="E79" s="13">
        <v>88.2</v>
      </c>
      <c r="F79" s="13">
        <f>D79*0.5+E79*0.5</f>
        <v>84.8</v>
      </c>
      <c r="G79" s="11" t="s">
        <v>14</v>
      </c>
      <c r="H79" s="11"/>
      <c r="I79" s="1">
        <v>2</v>
      </c>
    </row>
    <row r="80" s="1" customFormat="1" ht="20" customHeight="1" spans="1:9">
      <c r="A80" s="11">
        <v>3</v>
      </c>
      <c r="B80" s="11" t="s">
        <v>135</v>
      </c>
      <c r="C80" s="11" t="s">
        <v>136</v>
      </c>
      <c r="D80" s="13">
        <v>78.5</v>
      </c>
      <c r="E80" s="13">
        <v>90.6</v>
      </c>
      <c r="F80" s="13">
        <f>D80*0.5+E80*0.5</f>
        <v>84.55</v>
      </c>
      <c r="G80" s="11" t="s">
        <v>17</v>
      </c>
      <c r="H80" s="11"/>
      <c r="I80" s="1">
        <v>3</v>
      </c>
    </row>
    <row r="81" s="1" customFormat="1" ht="20" customHeight="1" spans="1:9">
      <c r="A81" s="11">
        <v>4</v>
      </c>
      <c r="B81" s="11" t="s">
        <v>137</v>
      </c>
      <c r="C81" s="11" t="s">
        <v>138</v>
      </c>
      <c r="D81" s="13">
        <v>77.8</v>
      </c>
      <c r="E81" s="13">
        <v>89.2</v>
      </c>
      <c r="F81" s="13">
        <f>D81*0.5+E81*0.5</f>
        <v>83.5</v>
      </c>
      <c r="G81" s="11" t="s">
        <v>17</v>
      </c>
      <c r="H81" s="11"/>
      <c r="I81" s="1">
        <v>4</v>
      </c>
    </row>
    <row r="82" s="1" customFormat="1" ht="20" customHeight="1" spans="1:9">
      <c r="A82" s="11">
        <v>5</v>
      </c>
      <c r="B82" s="11" t="s">
        <v>139</v>
      </c>
      <c r="C82" s="11" t="s">
        <v>140</v>
      </c>
      <c r="D82" s="13">
        <v>81.3</v>
      </c>
      <c r="E82" s="13">
        <v>80</v>
      </c>
      <c r="F82" s="13">
        <f>D82*0.5+E82*0.5</f>
        <v>80.65</v>
      </c>
      <c r="G82" s="11" t="s">
        <v>17</v>
      </c>
      <c r="H82" s="11"/>
      <c r="I82" s="1">
        <v>5</v>
      </c>
    </row>
    <row r="83" s="1" customFormat="1" ht="20" customHeight="1" spans="1:9">
      <c r="A83" s="11">
        <v>6</v>
      </c>
      <c r="B83" s="11" t="s">
        <v>141</v>
      </c>
      <c r="C83" s="11" t="s">
        <v>142</v>
      </c>
      <c r="D83" s="13">
        <v>78.6</v>
      </c>
      <c r="E83" s="13" t="s">
        <v>44</v>
      </c>
      <c r="F83" s="13"/>
      <c r="G83" s="11" t="s">
        <v>17</v>
      </c>
      <c r="H83" s="11"/>
      <c r="I83" s="1" t="s">
        <v>44</v>
      </c>
    </row>
    <row r="84" s="1" customFormat="1" ht="25" customHeight="1" spans="1:9">
      <c r="A84" s="6" t="s">
        <v>143</v>
      </c>
      <c r="B84" s="6"/>
      <c r="C84" s="6"/>
      <c r="D84" s="7"/>
      <c r="E84" s="6"/>
      <c r="F84" s="6"/>
      <c r="G84" s="6"/>
      <c r="H84" s="6"/>
    </row>
    <row r="85" s="1" customFormat="1" ht="34" customHeight="1" spans="1:9">
      <c r="A85" s="8" t="s">
        <v>3</v>
      </c>
      <c r="B85" s="8" t="s">
        <v>4</v>
      </c>
      <c r="C85" s="8" t="s">
        <v>5</v>
      </c>
      <c r="D85" s="9" t="s">
        <v>6</v>
      </c>
      <c r="E85" s="10" t="s">
        <v>7</v>
      </c>
      <c r="F85" s="10" t="s">
        <v>8</v>
      </c>
      <c r="G85" s="10" t="s">
        <v>9</v>
      </c>
      <c r="H85" s="8" t="s">
        <v>10</v>
      </c>
      <c r="I85" s="1" t="s">
        <v>37</v>
      </c>
    </row>
    <row r="86" s="1" customFormat="1" ht="20" customHeight="1" spans="1:9">
      <c r="A86" s="11">
        <v>1</v>
      </c>
      <c r="B86" s="11" t="s">
        <v>144</v>
      </c>
      <c r="C86" s="11" t="s">
        <v>145</v>
      </c>
      <c r="D86" s="13">
        <v>84.9</v>
      </c>
      <c r="E86" s="13">
        <v>85</v>
      </c>
      <c r="F86" s="13">
        <f>D86*0.5+E86*0.5</f>
        <v>84.95</v>
      </c>
      <c r="G86" s="11" t="s">
        <v>14</v>
      </c>
      <c r="H86" s="11"/>
      <c r="I86" s="1">
        <v>1</v>
      </c>
    </row>
    <row r="87" s="1" customFormat="1" ht="20" customHeight="1" spans="1:9">
      <c r="A87" s="11">
        <v>2</v>
      </c>
      <c r="B87" s="11" t="s">
        <v>146</v>
      </c>
      <c r="C87" s="11" t="s">
        <v>147</v>
      </c>
      <c r="D87" s="13">
        <v>63.4</v>
      </c>
      <c r="E87" s="13">
        <v>74.6</v>
      </c>
      <c r="F87" s="13">
        <f>D87*0.5+E87*0.5</f>
        <v>69</v>
      </c>
      <c r="G87" s="11" t="s">
        <v>17</v>
      </c>
      <c r="H87" s="11"/>
      <c r="I87" s="1">
        <v>2</v>
      </c>
    </row>
    <row r="88" s="1" customFormat="1" ht="20" customHeight="1" spans="1:9">
      <c r="A88" s="11">
        <v>3</v>
      </c>
      <c r="B88" s="11" t="s">
        <v>148</v>
      </c>
      <c r="C88" s="11" t="s">
        <v>149</v>
      </c>
      <c r="D88" s="13">
        <v>78.2</v>
      </c>
      <c r="E88" s="13" t="s">
        <v>44</v>
      </c>
      <c r="F88" s="13"/>
      <c r="G88" s="11" t="s">
        <v>17</v>
      </c>
      <c r="H88" s="11"/>
      <c r="I88" s="1" t="s">
        <v>44</v>
      </c>
    </row>
    <row r="89" s="1" customFormat="1" ht="25" customHeight="1" spans="1:9">
      <c r="A89" s="6" t="s">
        <v>150</v>
      </c>
      <c r="B89" s="6"/>
      <c r="C89" s="6"/>
      <c r="D89" s="7"/>
      <c r="E89" s="6"/>
      <c r="F89" s="6"/>
      <c r="G89" s="6"/>
      <c r="H89" s="6"/>
    </row>
    <row r="90" s="1" customFormat="1" ht="34" customHeight="1" spans="1:9">
      <c r="A90" s="8" t="s">
        <v>3</v>
      </c>
      <c r="B90" s="8" t="s">
        <v>4</v>
      </c>
      <c r="C90" s="8" t="s">
        <v>5</v>
      </c>
      <c r="D90" s="9" t="s">
        <v>6</v>
      </c>
      <c r="E90" s="10" t="s">
        <v>7</v>
      </c>
      <c r="F90" s="10" t="s">
        <v>8</v>
      </c>
      <c r="G90" s="10" t="s">
        <v>9</v>
      </c>
      <c r="H90" s="8" t="s">
        <v>10</v>
      </c>
      <c r="I90" s="1" t="s">
        <v>11</v>
      </c>
    </row>
    <row r="91" s="1" customFormat="1" ht="20" customHeight="1" spans="1:9">
      <c r="A91" s="11">
        <v>1</v>
      </c>
      <c r="B91" s="11" t="s">
        <v>151</v>
      </c>
      <c r="C91" s="11" t="s">
        <v>152</v>
      </c>
      <c r="D91" s="13">
        <v>88.4</v>
      </c>
      <c r="E91" s="13">
        <v>87.8</v>
      </c>
      <c r="F91" s="13">
        <f>D91*0.5+E91*0.5</f>
        <v>88.1</v>
      </c>
      <c r="G91" s="11" t="s">
        <v>14</v>
      </c>
      <c r="H91" s="11"/>
      <c r="I91" s="1">
        <v>1</v>
      </c>
    </row>
    <row r="92" s="1" customFormat="1" ht="20" customHeight="1" spans="1:9">
      <c r="A92" s="11">
        <v>2</v>
      </c>
      <c r="B92" s="11" t="s">
        <v>153</v>
      </c>
      <c r="C92" s="11" t="s">
        <v>154</v>
      </c>
      <c r="D92" s="13">
        <v>75.2</v>
      </c>
      <c r="E92" s="13">
        <v>89.4</v>
      </c>
      <c r="F92" s="13">
        <f>D92*0.5+E92*0.5</f>
        <v>82.3</v>
      </c>
      <c r="G92" s="11" t="s">
        <v>17</v>
      </c>
      <c r="H92" s="11"/>
      <c r="I92" s="1">
        <v>2</v>
      </c>
    </row>
    <row r="93" s="1" customFormat="1" ht="20" customHeight="1" spans="1:9">
      <c r="A93" s="11">
        <v>3</v>
      </c>
      <c r="B93" s="11" t="s">
        <v>155</v>
      </c>
      <c r="C93" s="11" t="s">
        <v>156</v>
      </c>
      <c r="D93" s="13">
        <v>73.5</v>
      </c>
      <c r="E93" s="13">
        <v>81.6</v>
      </c>
      <c r="F93" s="13">
        <f>D93*0.5+E93*0.5</f>
        <v>77.55</v>
      </c>
      <c r="G93" s="11" t="s">
        <v>17</v>
      </c>
      <c r="H93" s="11"/>
      <c r="I93" s="1">
        <v>3</v>
      </c>
    </row>
    <row r="94" s="1" customFormat="1" ht="25" customHeight="1" spans="1:9">
      <c r="A94" s="6" t="s">
        <v>157</v>
      </c>
      <c r="B94" s="6"/>
      <c r="C94" s="6"/>
      <c r="D94" s="7"/>
      <c r="E94" s="6"/>
      <c r="F94" s="6"/>
      <c r="G94" s="6"/>
      <c r="H94" s="6"/>
    </row>
    <row r="95" s="1" customFormat="1" ht="34" customHeight="1" spans="1:9">
      <c r="A95" s="8" t="s">
        <v>3</v>
      </c>
      <c r="B95" s="8" t="s">
        <v>4</v>
      </c>
      <c r="C95" s="8" t="s">
        <v>5</v>
      </c>
      <c r="D95" s="9" t="s">
        <v>6</v>
      </c>
      <c r="E95" s="10" t="s">
        <v>7</v>
      </c>
      <c r="F95" s="10" t="s">
        <v>8</v>
      </c>
      <c r="G95" s="10" t="s">
        <v>9</v>
      </c>
      <c r="H95" s="8" t="s">
        <v>10</v>
      </c>
      <c r="I95" s="1" t="s">
        <v>11</v>
      </c>
    </row>
    <row r="96" s="1" customFormat="1" ht="20" customHeight="1" spans="1:9">
      <c r="A96" s="11">
        <v>1</v>
      </c>
      <c r="B96" s="11" t="s">
        <v>158</v>
      </c>
      <c r="C96" s="11" t="s">
        <v>159</v>
      </c>
      <c r="D96" s="13">
        <v>89.7</v>
      </c>
      <c r="E96" s="13">
        <v>80.8</v>
      </c>
      <c r="F96" s="13">
        <f>D96*0.5+E96*0.5</f>
        <v>85.25</v>
      </c>
      <c r="G96" s="11" t="s">
        <v>14</v>
      </c>
      <c r="H96" s="11"/>
      <c r="I96" s="1">
        <v>1</v>
      </c>
    </row>
    <row r="97" s="1" customFormat="1" ht="20" customHeight="1" spans="1:9">
      <c r="A97" s="11">
        <v>2</v>
      </c>
      <c r="B97" s="11" t="s">
        <v>160</v>
      </c>
      <c r="C97" s="11" t="s">
        <v>161</v>
      </c>
      <c r="D97" s="13">
        <v>90.7</v>
      </c>
      <c r="E97" s="13">
        <v>76.6</v>
      </c>
      <c r="F97" s="13">
        <f>D97*0.5+E97*0.5</f>
        <v>83.65</v>
      </c>
      <c r="G97" s="11" t="s">
        <v>17</v>
      </c>
      <c r="H97" s="11"/>
      <c r="I97" s="1">
        <v>2</v>
      </c>
    </row>
    <row r="98" s="1" customFormat="1" ht="20" customHeight="1" spans="1:9">
      <c r="A98" s="11">
        <v>3</v>
      </c>
      <c r="B98" s="11" t="s">
        <v>162</v>
      </c>
      <c r="C98" s="11" t="s">
        <v>163</v>
      </c>
      <c r="D98" s="13">
        <v>87.6</v>
      </c>
      <c r="E98" s="13">
        <v>76.4</v>
      </c>
      <c r="F98" s="13">
        <f>D98*0.5+E98*0.5</f>
        <v>82</v>
      </c>
      <c r="G98" s="11" t="s">
        <v>17</v>
      </c>
      <c r="H98" s="11"/>
      <c r="I98" s="1">
        <v>3</v>
      </c>
    </row>
    <row r="99" s="1" customFormat="1" ht="25" customHeight="1" spans="1:9">
      <c r="A99" s="6" t="s">
        <v>164</v>
      </c>
      <c r="B99" s="6"/>
      <c r="C99" s="6"/>
      <c r="D99" s="7"/>
      <c r="E99" s="6"/>
      <c r="F99" s="6"/>
      <c r="G99" s="6"/>
      <c r="H99" s="6"/>
    </row>
    <row r="100" s="1" customFormat="1" ht="34" customHeight="1" spans="1:9">
      <c r="A100" s="8" t="s">
        <v>3</v>
      </c>
      <c r="B100" s="8" t="s">
        <v>4</v>
      </c>
      <c r="C100" s="8" t="s">
        <v>5</v>
      </c>
      <c r="D100" s="9" t="s">
        <v>6</v>
      </c>
      <c r="E100" s="10" t="s">
        <v>7</v>
      </c>
      <c r="F100" s="10" t="s">
        <v>8</v>
      </c>
      <c r="G100" s="10" t="s">
        <v>9</v>
      </c>
      <c r="H100" s="8" t="s">
        <v>10</v>
      </c>
      <c r="I100" s="1" t="s">
        <v>37</v>
      </c>
    </row>
    <row r="101" s="1" customFormat="1" ht="20" customHeight="1" spans="1:9">
      <c r="A101" s="11">
        <v>1</v>
      </c>
      <c r="B101" s="11" t="s">
        <v>165</v>
      </c>
      <c r="C101" s="11" t="s">
        <v>166</v>
      </c>
      <c r="D101" s="13">
        <v>94.4</v>
      </c>
      <c r="E101" s="13">
        <v>78.6</v>
      </c>
      <c r="F101" s="13">
        <f>D101*0.5+E101*0.5</f>
        <v>86.5</v>
      </c>
      <c r="G101" s="11" t="s">
        <v>14</v>
      </c>
      <c r="H101" s="11"/>
      <c r="I101" s="1">
        <v>1</v>
      </c>
    </row>
    <row r="102" s="1" customFormat="1" ht="20" customHeight="1" spans="1:9">
      <c r="A102" s="11">
        <v>2</v>
      </c>
      <c r="B102" s="11" t="s">
        <v>167</v>
      </c>
      <c r="C102" s="11" t="s">
        <v>168</v>
      </c>
      <c r="D102" s="13">
        <v>89.1</v>
      </c>
      <c r="E102" s="13">
        <v>60</v>
      </c>
      <c r="F102" s="13">
        <f>D102*0.5+E102*0.5</f>
        <v>74.55</v>
      </c>
      <c r="G102" s="11" t="s">
        <v>17</v>
      </c>
      <c r="H102" s="11"/>
      <c r="I102" s="1">
        <v>2</v>
      </c>
    </row>
    <row r="103" s="1" customFormat="1" ht="20" customHeight="1" spans="1:9">
      <c r="A103" s="11">
        <v>3</v>
      </c>
      <c r="B103" s="11" t="s">
        <v>169</v>
      </c>
      <c r="C103" s="11" t="s">
        <v>170</v>
      </c>
      <c r="D103" s="13">
        <v>89.3</v>
      </c>
      <c r="E103" s="13" t="s">
        <v>44</v>
      </c>
      <c r="F103" s="13"/>
      <c r="G103" s="11" t="s">
        <v>17</v>
      </c>
      <c r="H103" s="11"/>
      <c r="I103" s="1" t="s">
        <v>44</v>
      </c>
    </row>
    <row r="104" s="1" customFormat="1" ht="20" customHeight="1" spans="1:9">
      <c r="A104" s="6" t="s">
        <v>171</v>
      </c>
      <c r="B104" s="6"/>
      <c r="C104" s="6"/>
      <c r="D104" s="7"/>
      <c r="E104" s="6"/>
      <c r="F104" s="6"/>
      <c r="G104" s="6"/>
      <c r="H104" s="6"/>
    </row>
    <row r="105" s="1" customFormat="1" ht="34" customHeight="1" spans="1:9">
      <c r="A105" s="8" t="s">
        <v>3</v>
      </c>
      <c r="B105" s="8" t="s">
        <v>4</v>
      </c>
      <c r="C105" s="8" t="s">
        <v>5</v>
      </c>
      <c r="D105" s="9" t="s">
        <v>6</v>
      </c>
      <c r="E105" s="10" t="s">
        <v>7</v>
      </c>
      <c r="F105" s="10" t="s">
        <v>8</v>
      </c>
      <c r="G105" s="10" t="s">
        <v>9</v>
      </c>
      <c r="H105" s="8" t="s">
        <v>10</v>
      </c>
      <c r="I105" s="1" t="s">
        <v>11</v>
      </c>
    </row>
    <row r="106" s="1" customFormat="1" ht="20" customHeight="1" spans="1:9">
      <c r="A106" s="11">
        <v>1</v>
      </c>
      <c r="B106" s="11" t="s">
        <v>172</v>
      </c>
      <c r="C106" s="11" t="s">
        <v>173</v>
      </c>
      <c r="D106" s="13">
        <v>89.8</v>
      </c>
      <c r="E106" s="13">
        <v>74.2</v>
      </c>
      <c r="F106" s="13">
        <f>D106*0.5+E106*0.5</f>
        <v>82</v>
      </c>
      <c r="G106" s="11" t="s">
        <v>14</v>
      </c>
      <c r="H106" s="11"/>
      <c r="I106" s="1">
        <v>1</v>
      </c>
    </row>
    <row r="107" s="1" customFormat="1" ht="20" customHeight="1" spans="1:9">
      <c r="A107" s="11">
        <v>2</v>
      </c>
      <c r="B107" s="11" t="s">
        <v>174</v>
      </c>
      <c r="C107" s="11" t="s">
        <v>175</v>
      </c>
      <c r="D107" s="13">
        <v>90</v>
      </c>
      <c r="E107" s="13">
        <v>73.2</v>
      </c>
      <c r="F107" s="13">
        <f>D107*0.5+E107*0.5</f>
        <v>81.6</v>
      </c>
      <c r="G107" s="11" t="s">
        <v>17</v>
      </c>
      <c r="H107" s="11"/>
      <c r="I107" s="1">
        <v>2</v>
      </c>
    </row>
    <row r="108" s="1" customFormat="1" ht="20" customHeight="1" spans="1:9">
      <c r="A108" s="11">
        <v>3</v>
      </c>
      <c r="B108" s="11" t="s">
        <v>176</v>
      </c>
      <c r="C108" s="11" t="s">
        <v>177</v>
      </c>
      <c r="D108" s="13">
        <v>90.8</v>
      </c>
      <c r="E108" s="13">
        <v>71</v>
      </c>
      <c r="F108" s="13">
        <f>D108*0.5+E108*0.5</f>
        <v>80.9</v>
      </c>
      <c r="G108" s="11" t="s">
        <v>17</v>
      </c>
      <c r="H108" s="11"/>
      <c r="I108" s="1">
        <v>3</v>
      </c>
    </row>
    <row r="109" s="1" customFormat="1" ht="20" customHeight="1" spans="1:9">
      <c r="A109" s="6" t="s">
        <v>178</v>
      </c>
      <c r="B109" s="6"/>
      <c r="C109" s="6"/>
      <c r="D109" s="7"/>
      <c r="E109" s="6"/>
      <c r="F109" s="6"/>
      <c r="G109" s="6"/>
      <c r="H109" s="6"/>
    </row>
    <row r="110" s="1" customFormat="1" ht="34" customHeight="1" spans="1:9">
      <c r="A110" s="8" t="s">
        <v>3</v>
      </c>
      <c r="B110" s="8" t="s">
        <v>4</v>
      </c>
      <c r="C110" s="8" t="s">
        <v>5</v>
      </c>
      <c r="D110" s="9" t="s">
        <v>6</v>
      </c>
      <c r="E110" s="10" t="s">
        <v>7</v>
      </c>
      <c r="F110" s="10" t="s">
        <v>8</v>
      </c>
      <c r="G110" s="10" t="s">
        <v>9</v>
      </c>
      <c r="H110" s="8" t="s">
        <v>10</v>
      </c>
      <c r="I110" s="1" t="s">
        <v>37</v>
      </c>
    </row>
    <row r="111" s="1" customFormat="1" ht="20" customHeight="1" spans="1:9">
      <c r="A111" s="11">
        <v>1</v>
      </c>
      <c r="B111" s="11" t="s">
        <v>179</v>
      </c>
      <c r="C111" s="11" t="s">
        <v>180</v>
      </c>
      <c r="D111" s="13">
        <v>87.6</v>
      </c>
      <c r="E111" s="13">
        <v>87.6</v>
      </c>
      <c r="F111" s="13">
        <f>D111*0.5+E111*0.5</f>
        <v>87.6</v>
      </c>
      <c r="G111" s="11" t="s">
        <v>14</v>
      </c>
      <c r="H111" s="11"/>
      <c r="I111" s="1">
        <v>1</v>
      </c>
    </row>
    <row r="112" s="1" customFormat="1" ht="20" customHeight="1" spans="1:9">
      <c r="A112" s="11">
        <v>2</v>
      </c>
      <c r="B112" s="11" t="s">
        <v>181</v>
      </c>
      <c r="C112" s="11" t="s">
        <v>182</v>
      </c>
      <c r="D112" s="13">
        <v>90.4</v>
      </c>
      <c r="E112" s="13">
        <v>80.2</v>
      </c>
      <c r="F112" s="13">
        <f>D112*0.5+E112*0.5</f>
        <v>85.3</v>
      </c>
      <c r="G112" s="11" t="s">
        <v>17</v>
      </c>
      <c r="H112" s="11"/>
      <c r="I112" s="1">
        <v>2</v>
      </c>
    </row>
    <row r="113" s="1" customFormat="1" ht="20" customHeight="1" spans="1:9">
      <c r="A113" s="11">
        <v>3</v>
      </c>
      <c r="B113" s="11" t="s">
        <v>183</v>
      </c>
      <c r="C113" s="11" t="s">
        <v>184</v>
      </c>
      <c r="D113" s="13">
        <v>71.6</v>
      </c>
      <c r="E113" s="13" t="s">
        <v>44</v>
      </c>
      <c r="F113" s="13"/>
      <c r="G113" s="11" t="s">
        <v>17</v>
      </c>
      <c r="H113" s="11"/>
      <c r="I113" s="1" t="s">
        <v>44</v>
      </c>
    </row>
    <row r="114" s="1" customFormat="1" ht="20" customHeight="1" spans="1:9">
      <c r="A114" s="6" t="s">
        <v>185</v>
      </c>
      <c r="B114" s="6"/>
      <c r="C114" s="6"/>
      <c r="D114" s="7"/>
      <c r="E114" s="6"/>
      <c r="F114" s="6"/>
      <c r="G114" s="6"/>
      <c r="H114" s="6"/>
    </row>
    <row r="115" s="1" customFormat="1" ht="34" customHeight="1" spans="1:9">
      <c r="A115" s="8" t="s">
        <v>3</v>
      </c>
      <c r="B115" s="8" t="s">
        <v>4</v>
      </c>
      <c r="C115" s="8" t="s">
        <v>5</v>
      </c>
      <c r="D115" s="9" t="s">
        <v>6</v>
      </c>
      <c r="E115" s="10" t="s">
        <v>7</v>
      </c>
      <c r="F115" s="10" t="s">
        <v>8</v>
      </c>
      <c r="G115" s="10" t="s">
        <v>9</v>
      </c>
      <c r="H115" s="8" t="s">
        <v>10</v>
      </c>
      <c r="I115" s="1" t="s">
        <v>37</v>
      </c>
    </row>
    <row r="116" s="1" customFormat="1" ht="20" customHeight="1" spans="1:9">
      <c r="A116" s="11">
        <v>1</v>
      </c>
      <c r="B116" s="11" t="s">
        <v>186</v>
      </c>
      <c r="C116" s="11" t="s">
        <v>187</v>
      </c>
      <c r="D116" s="13">
        <v>84.9</v>
      </c>
      <c r="E116" s="13">
        <v>75.8</v>
      </c>
      <c r="F116" s="11">
        <f>D116*0.5+E116*0.5</f>
        <v>80.35</v>
      </c>
      <c r="G116" s="11" t="s">
        <v>14</v>
      </c>
      <c r="H116" s="11"/>
      <c r="I116" s="1">
        <v>1</v>
      </c>
    </row>
    <row r="117" s="1" customFormat="1" ht="20" customHeight="1" spans="1:9">
      <c r="A117" s="11">
        <v>2</v>
      </c>
      <c r="B117" s="11" t="s">
        <v>188</v>
      </c>
      <c r="C117" s="11" t="s">
        <v>189</v>
      </c>
      <c r="D117" s="13">
        <v>76.7</v>
      </c>
      <c r="E117" s="13">
        <v>72</v>
      </c>
      <c r="F117" s="11">
        <f>D117*0.5+E117*0.5</f>
        <v>74.35</v>
      </c>
      <c r="G117" s="11" t="s">
        <v>17</v>
      </c>
      <c r="H117" s="11"/>
      <c r="I117" s="1">
        <v>2</v>
      </c>
    </row>
    <row r="118" s="1" customFormat="1" ht="20" customHeight="1" spans="1:9">
      <c r="A118" s="11">
        <v>3</v>
      </c>
      <c r="B118" s="11" t="s">
        <v>190</v>
      </c>
      <c r="C118" s="11" t="s">
        <v>191</v>
      </c>
      <c r="D118" s="13">
        <v>73.3</v>
      </c>
      <c r="E118" s="13" t="s">
        <v>44</v>
      </c>
      <c r="F118" s="11"/>
      <c r="G118" s="11" t="s">
        <v>17</v>
      </c>
      <c r="H118" s="11"/>
      <c r="I118" s="1" t="s">
        <v>44</v>
      </c>
    </row>
    <row r="119" s="1" customFormat="1" ht="20" customHeight="1" spans="1:9">
      <c r="A119" s="6" t="s">
        <v>192</v>
      </c>
      <c r="B119" s="6"/>
      <c r="C119" s="6"/>
      <c r="D119" s="7"/>
      <c r="E119" s="6"/>
      <c r="F119" s="6"/>
      <c r="G119" s="6"/>
      <c r="H119" s="6"/>
    </row>
    <row r="120" s="1" customFormat="1" ht="34" customHeight="1" spans="1:9">
      <c r="A120" s="8" t="s">
        <v>3</v>
      </c>
      <c r="B120" s="8" t="s">
        <v>4</v>
      </c>
      <c r="C120" s="8" t="s">
        <v>5</v>
      </c>
      <c r="D120" s="9" t="s">
        <v>6</v>
      </c>
      <c r="E120" s="10" t="s">
        <v>7</v>
      </c>
      <c r="F120" s="10" t="s">
        <v>8</v>
      </c>
      <c r="G120" s="10" t="s">
        <v>9</v>
      </c>
      <c r="H120" s="8" t="s">
        <v>10</v>
      </c>
      <c r="I120" s="1" t="s">
        <v>37</v>
      </c>
    </row>
    <row r="121" s="1" customFormat="1" ht="20" customHeight="1" spans="1:9">
      <c r="A121" s="11">
        <v>1</v>
      </c>
      <c r="B121" s="11" t="s">
        <v>193</v>
      </c>
      <c r="C121" s="11" t="s">
        <v>194</v>
      </c>
      <c r="D121" s="13">
        <v>90.3</v>
      </c>
      <c r="E121" s="13">
        <v>80.2</v>
      </c>
      <c r="F121" s="11">
        <f>D121*0.5+E121*0.5</f>
        <v>85.25</v>
      </c>
      <c r="G121" s="11" t="s">
        <v>14</v>
      </c>
      <c r="H121" s="11"/>
      <c r="I121" s="1">
        <v>1</v>
      </c>
    </row>
    <row r="122" s="1" customFormat="1" ht="20" customHeight="1" spans="1:9">
      <c r="A122" s="11">
        <v>2</v>
      </c>
      <c r="B122" s="11" t="s">
        <v>195</v>
      </c>
      <c r="C122" s="11" t="s">
        <v>196</v>
      </c>
      <c r="D122" s="13">
        <v>89.9</v>
      </c>
      <c r="E122" s="13">
        <v>73.8</v>
      </c>
      <c r="F122" s="11">
        <f>D122*0.5+E122*0.5</f>
        <v>81.85</v>
      </c>
      <c r="G122" s="11" t="s">
        <v>17</v>
      </c>
      <c r="H122" s="11"/>
      <c r="I122" s="1">
        <v>2</v>
      </c>
    </row>
    <row r="123" s="1" customFormat="1" ht="20" customHeight="1" spans="1:9">
      <c r="A123" s="11">
        <v>3</v>
      </c>
      <c r="B123" s="11" t="s">
        <v>197</v>
      </c>
      <c r="C123" s="11" t="s">
        <v>198</v>
      </c>
      <c r="D123" s="13">
        <v>86.4</v>
      </c>
      <c r="E123" s="13" t="s">
        <v>44</v>
      </c>
      <c r="F123" s="11"/>
      <c r="G123" s="11" t="s">
        <v>17</v>
      </c>
      <c r="H123" s="11"/>
      <c r="I123" s="1" t="s">
        <v>44</v>
      </c>
    </row>
    <row r="124" s="1" customFormat="1" ht="20" customHeight="1" spans="1:9">
      <c r="A124" s="6" t="s">
        <v>199</v>
      </c>
      <c r="B124" s="6"/>
      <c r="C124" s="6"/>
      <c r="D124" s="7"/>
      <c r="E124" s="6"/>
      <c r="F124" s="6"/>
      <c r="G124" s="6"/>
      <c r="H124" s="6"/>
    </row>
    <row r="125" s="1" customFormat="1" ht="34" customHeight="1" spans="1:9">
      <c r="A125" s="8" t="s">
        <v>3</v>
      </c>
      <c r="B125" s="8" t="s">
        <v>4</v>
      </c>
      <c r="C125" s="8" t="s">
        <v>5</v>
      </c>
      <c r="D125" s="9" t="s">
        <v>6</v>
      </c>
      <c r="E125" s="10" t="s">
        <v>7</v>
      </c>
      <c r="F125" s="10" t="s">
        <v>8</v>
      </c>
      <c r="G125" s="10" t="s">
        <v>9</v>
      </c>
      <c r="H125" s="8" t="s">
        <v>10</v>
      </c>
      <c r="I125" s="1" t="s">
        <v>11</v>
      </c>
    </row>
    <row r="126" s="1" customFormat="1" ht="20" customHeight="1" spans="1:9">
      <c r="A126" s="11">
        <v>1</v>
      </c>
      <c r="B126" s="11" t="s">
        <v>200</v>
      </c>
      <c r="C126" s="11" t="s">
        <v>201</v>
      </c>
      <c r="D126" s="13">
        <v>87.2</v>
      </c>
      <c r="E126" s="13">
        <v>85.2</v>
      </c>
      <c r="F126" s="13">
        <f>D126*0.5+E126*0.5</f>
        <v>86.2</v>
      </c>
      <c r="G126" s="11" t="s">
        <v>14</v>
      </c>
      <c r="H126" s="11"/>
      <c r="I126" s="1">
        <v>1</v>
      </c>
    </row>
    <row r="127" s="1" customFormat="1" ht="20" customHeight="1" spans="1:9">
      <c r="A127" s="11">
        <v>2</v>
      </c>
      <c r="B127" s="11" t="s">
        <v>202</v>
      </c>
      <c r="C127" s="11" t="s">
        <v>203</v>
      </c>
      <c r="D127" s="13">
        <v>90.2</v>
      </c>
      <c r="E127" s="13">
        <v>76.6</v>
      </c>
      <c r="F127" s="13">
        <f>D127*0.5+E127*0.5</f>
        <v>83.4</v>
      </c>
      <c r="G127" s="11" t="s">
        <v>17</v>
      </c>
      <c r="H127" s="11"/>
      <c r="I127" s="1">
        <v>2</v>
      </c>
    </row>
    <row r="128" s="1" customFormat="1" ht="20" customHeight="1" spans="1:9">
      <c r="A128" s="11">
        <v>3</v>
      </c>
      <c r="B128" s="11" t="s">
        <v>204</v>
      </c>
      <c r="C128" s="11" t="s">
        <v>205</v>
      </c>
      <c r="D128" s="13">
        <v>80</v>
      </c>
      <c r="E128" s="13">
        <v>83.6</v>
      </c>
      <c r="F128" s="13">
        <f>D128*0.5+E128*0.5</f>
        <v>81.8</v>
      </c>
      <c r="G128" s="11" t="s">
        <v>17</v>
      </c>
      <c r="H128" s="11"/>
      <c r="I128" s="1">
        <v>3</v>
      </c>
    </row>
    <row r="129" s="1" customFormat="1" ht="20" customHeight="1" spans="1:9">
      <c r="A129" s="6" t="s">
        <v>206</v>
      </c>
      <c r="B129" s="6"/>
      <c r="C129" s="6"/>
      <c r="D129" s="7"/>
      <c r="E129" s="6"/>
      <c r="F129" s="6"/>
      <c r="G129" s="6"/>
      <c r="H129" s="6"/>
    </row>
    <row r="130" s="1" customFormat="1" ht="34" customHeight="1" spans="1:9">
      <c r="A130" s="8" t="s">
        <v>3</v>
      </c>
      <c r="B130" s="8" t="s">
        <v>4</v>
      </c>
      <c r="C130" s="8" t="s">
        <v>5</v>
      </c>
      <c r="D130" s="9" t="s">
        <v>6</v>
      </c>
      <c r="E130" s="10" t="s">
        <v>7</v>
      </c>
      <c r="F130" s="10" t="s">
        <v>8</v>
      </c>
      <c r="G130" s="10" t="s">
        <v>9</v>
      </c>
      <c r="H130" s="8" t="s">
        <v>10</v>
      </c>
      <c r="I130" s="1" t="s">
        <v>11</v>
      </c>
    </row>
    <row r="131" s="1" customFormat="1" ht="20" customHeight="1" spans="1:9">
      <c r="A131" s="11">
        <v>1</v>
      </c>
      <c r="B131" s="11" t="s">
        <v>207</v>
      </c>
      <c r="C131" s="11" t="s">
        <v>208</v>
      </c>
      <c r="D131" s="13">
        <v>88.7</v>
      </c>
      <c r="E131" s="13">
        <v>87.2</v>
      </c>
      <c r="F131" s="11">
        <f>D131*0.5+E131*0.5</f>
        <v>87.95</v>
      </c>
      <c r="G131" s="11" t="s">
        <v>14</v>
      </c>
      <c r="H131" s="11"/>
      <c r="I131" s="1">
        <v>1</v>
      </c>
    </row>
    <row r="132" s="1" customFormat="1" ht="20" customHeight="1" spans="1:9">
      <c r="A132" s="11">
        <v>2</v>
      </c>
      <c r="B132" s="11" t="s">
        <v>209</v>
      </c>
      <c r="C132" s="11" t="s">
        <v>210</v>
      </c>
      <c r="D132" s="13">
        <v>87.5</v>
      </c>
      <c r="E132" s="13">
        <v>83.8</v>
      </c>
      <c r="F132" s="11">
        <f>D132*0.5+E132*0.5</f>
        <v>85.65</v>
      </c>
      <c r="G132" s="11" t="s">
        <v>17</v>
      </c>
      <c r="H132" s="11"/>
      <c r="I132" s="1">
        <v>2</v>
      </c>
    </row>
    <row r="133" s="1" customFormat="1" ht="20" customHeight="1" spans="1:9">
      <c r="A133" s="11">
        <v>3</v>
      </c>
      <c r="B133" s="11" t="s">
        <v>211</v>
      </c>
      <c r="C133" s="11" t="s">
        <v>212</v>
      </c>
      <c r="D133" s="13">
        <v>83.9</v>
      </c>
      <c r="E133" s="13">
        <v>78.6</v>
      </c>
      <c r="F133" s="11">
        <f>D133*0.5+E133*0.5</f>
        <v>81.25</v>
      </c>
      <c r="G133" s="11" t="s">
        <v>17</v>
      </c>
      <c r="H133" s="11"/>
      <c r="I133" s="1">
        <v>3</v>
      </c>
    </row>
    <row r="134" s="1" customFormat="1" ht="20" customHeight="1" spans="1:9">
      <c r="A134" s="6" t="s">
        <v>213</v>
      </c>
      <c r="B134" s="6"/>
      <c r="C134" s="6"/>
      <c r="D134" s="7"/>
      <c r="E134" s="6"/>
      <c r="F134" s="6"/>
      <c r="G134" s="6"/>
      <c r="H134" s="6"/>
    </row>
    <row r="135" s="1" customFormat="1" ht="34" customHeight="1" spans="1:9">
      <c r="A135" s="8" t="s">
        <v>3</v>
      </c>
      <c r="B135" s="8" t="s">
        <v>4</v>
      </c>
      <c r="C135" s="8" t="s">
        <v>5</v>
      </c>
      <c r="D135" s="9" t="s">
        <v>6</v>
      </c>
      <c r="E135" s="10" t="s">
        <v>7</v>
      </c>
      <c r="F135" s="10" t="s">
        <v>8</v>
      </c>
      <c r="G135" s="10" t="s">
        <v>9</v>
      </c>
      <c r="H135" s="8" t="s">
        <v>10</v>
      </c>
      <c r="I135" s="1" t="s">
        <v>11</v>
      </c>
    </row>
    <row r="136" s="1" customFormat="1" ht="20" customHeight="1" spans="1:9">
      <c r="A136" s="11">
        <v>1</v>
      </c>
      <c r="B136" s="11" t="s">
        <v>214</v>
      </c>
      <c r="C136" s="11" t="s">
        <v>215</v>
      </c>
      <c r="D136" s="13">
        <v>83.5</v>
      </c>
      <c r="E136" s="13">
        <v>78</v>
      </c>
      <c r="F136" s="13">
        <f>D136*0.5+E136*0.5</f>
        <v>80.75</v>
      </c>
      <c r="G136" s="11" t="s">
        <v>14</v>
      </c>
      <c r="H136" s="11"/>
      <c r="I136" s="1">
        <v>1</v>
      </c>
    </row>
    <row r="137" s="1" customFormat="1" ht="20" customHeight="1" spans="1:9">
      <c r="A137" s="11">
        <v>2</v>
      </c>
      <c r="B137" s="11" t="s">
        <v>216</v>
      </c>
      <c r="C137" s="11" t="s">
        <v>217</v>
      </c>
      <c r="D137" s="13">
        <v>76</v>
      </c>
      <c r="E137" s="13">
        <v>82.4</v>
      </c>
      <c r="F137" s="13">
        <f>D137*0.5+E137*0.5</f>
        <v>79.2</v>
      </c>
      <c r="G137" s="11" t="s">
        <v>17</v>
      </c>
      <c r="H137" s="11"/>
      <c r="I137" s="1">
        <v>2</v>
      </c>
    </row>
    <row r="138" s="1" customFormat="1" ht="20" customHeight="1" spans="1:9">
      <c r="A138" s="11">
        <v>3</v>
      </c>
      <c r="B138" s="11" t="s">
        <v>218</v>
      </c>
      <c r="C138" s="11" t="s">
        <v>219</v>
      </c>
      <c r="D138" s="13">
        <v>80.2</v>
      </c>
      <c r="E138" s="13">
        <v>73.4</v>
      </c>
      <c r="F138" s="13">
        <f>D138*0.5+E138*0.5</f>
        <v>76.8</v>
      </c>
      <c r="G138" s="11" t="s">
        <v>17</v>
      </c>
      <c r="H138" s="11"/>
      <c r="I138" s="1">
        <v>3</v>
      </c>
    </row>
    <row r="139" s="1" customFormat="1" ht="20" customHeight="1" spans="1:9">
      <c r="A139" s="6" t="s">
        <v>220</v>
      </c>
      <c r="B139" s="6"/>
      <c r="C139" s="6"/>
      <c r="D139" s="7"/>
      <c r="E139" s="6"/>
      <c r="F139" s="6"/>
      <c r="G139" s="6"/>
      <c r="H139" s="6"/>
    </row>
    <row r="140" s="1" customFormat="1" ht="34" customHeight="1" spans="1:9">
      <c r="A140" s="8" t="s">
        <v>3</v>
      </c>
      <c r="B140" s="8" t="s">
        <v>4</v>
      </c>
      <c r="C140" s="8" t="s">
        <v>5</v>
      </c>
      <c r="D140" s="9" t="s">
        <v>6</v>
      </c>
      <c r="E140" s="10" t="s">
        <v>7</v>
      </c>
      <c r="F140" s="10" t="s">
        <v>8</v>
      </c>
      <c r="G140" s="10" t="s">
        <v>9</v>
      </c>
      <c r="H140" s="8" t="s">
        <v>10</v>
      </c>
      <c r="I140" s="1" t="s">
        <v>11</v>
      </c>
    </row>
    <row r="141" s="1" customFormat="1" ht="20" customHeight="1" spans="1:9">
      <c r="A141" s="11">
        <v>1</v>
      </c>
      <c r="B141" s="11" t="s">
        <v>221</v>
      </c>
      <c r="C141" s="11" t="s">
        <v>222</v>
      </c>
      <c r="D141" s="13">
        <v>90.6</v>
      </c>
      <c r="E141" s="13">
        <v>76.4</v>
      </c>
      <c r="F141" s="13">
        <f>D141*0.5+E141*0.5</f>
        <v>83.5</v>
      </c>
      <c r="G141" s="11" t="s">
        <v>14</v>
      </c>
      <c r="H141" s="11"/>
      <c r="I141" s="1">
        <v>1</v>
      </c>
    </row>
    <row r="142" s="1" customFormat="1" ht="20" customHeight="1" spans="1:9">
      <c r="A142" s="11">
        <v>2</v>
      </c>
      <c r="B142" s="11" t="s">
        <v>223</v>
      </c>
      <c r="C142" s="11" t="s">
        <v>224</v>
      </c>
      <c r="D142" s="13">
        <v>86.2</v>
      </c>
      <c r="E142" s="13">
        <v>79.3</v>
      </c>
      <c r="F142" s="13">
        <f>D142*0.5+E142*0.5</f>
        <v>82.75</v>
      </c>
      <c r="G142" s="11" t="s">
        <v>17</v>
      </c>
      <c r="H142" s="11"/>
      <c r="I142" s="1">
        <v>2</v>
      </c>
    </row>
    <row r="143" s="1" customFormat="1" ht="20" customHeight="1" spans="1:9">
      <c r="A143" s="11">
        <v>3</v>
      </c>
      <c r="B143" s="11" t="s">
        <v>225</v>
      </c>
      <c r="C143" s="11" t="s">
        <v>226</v>
      </c>
      <c r="D143" s="13">
        <v>86.2</v>
      </c>
      <c r="E143" s="13">
        <v>79.2</v>
      </c>
      <c r="F143" s="13">
        <f>D143*0.5+E143*0.5</f>
        <v>82.7</v>
      </c>
      <c r="G143" s="11" t="s">
        <v>17</v>
      </c>
      <c r="H143" s="11"/>
      <c r="I143" s="1">
        <v>3</v>
      </c>
    </row>
    <row r="144" s="1" customFormat="1" ht="20" customHeight="1" spans="1:9">
      <c r="A144" s="6" t="s">
        <v>227</v>
      </c>
      <c r="B144" s="6"/>
      <c r="C144" s="6"/>
      <c r="D144" s="7"/>
      <c r="E144" s="6"/>
      <c r="F144" s="6"/>
      <c r="G144" s="6"/>
      <c r="H144" s="6"/>
    </row>
    <row r="145" s="1" customFormat="1" ht="34" customHeight="1" spans="1:9">
      <c r="A145" s="8" t="s">
        <v>3</v>
      </c>
      <c r="B145" s="8" t="s">
        <v>4</v>
      </c>
      <c r="C145" s="8" t="s">
        <v>5</v>
      </c>
      <c r="D145" s="9" t="s">
        <v>6</v>
      </c>
      <c r="E145" s="10" t="s">
        <v>7</v>
      </c>
      <c r="F145" s="10" t="s">
        <v>8</v>
      </c>
      <c r="G145" s="10" t="s">
        <v>9</v>
      </c>
      <c r="H145" s="8" t="s">
        <v>10</v>
      </c>
      <c r="I145" s="1" t="s">
        <v>37</v>
      </c>
    </row>
    <row r="146" s="1" customFormat="1" ht="20" customHeight="1" spans="1:9">
      <c r="A146" s="11">
        <v>1</v>
      </c>
      <c r="B146" s="11" t="s">
        <v>228</v>
      </c>
      <c r="C146" s="11" t="s">
        <v>229</v>
      </c>
      <c r="D146" s="13">
        <v>83.3</v>
      </c>
      <c r="E146" s="13">
        <v>79.8</v>
      </c>
      <c r="F146" s="11">
        <f>D146*0.5+E146*0.5</f>
        <v>81.55</v>
      </c>
      <c r="G146" s="11" t="s">
        <v>14</v>
      </c>
      <c r="H146" s="11"/>
      <c r="I146" s="1">
        <v>1</v>
      </c>
    </row>
    <row r="147" s="1" customFormat="1" ht="20" customHeight="1" spans="1:9">
      <c r="A147" s="11">
        <v>2</v>
      </c>
      <c r="B147" s="11" t="s">
        <v>230</v>
      </c>
      <c r="C147" s="11" t="s">
        <v>231</v>
      </c>
      <c r="D147" s="13">
        <v>71.7</v>
      </c>
      <c r="E147" s="13">
        <v>76.4</v>
      </c>
      <c r="F147" s="11">
        <f>D147*0.5+E147*0.5</f>
        <v>74.05</v>
      </c>
      <c r="G147" s="11" t="s">
        <v>17</v>
      </c>
      <c r="H147" s="11"/>
      <c r="I147" s="1">
        <v>2</v>
      </c>
    </row>
    <row r="148" s="1" customFormat="1" ht="20" customHeight="1" spans="1:9">
      <c r="A148" s="11">
        <v>3</v>
      </c>
      <c r="B148" s="11" t="s">
        <v>232</v>
      </c>
      <c r="C148" s="11" t="s">
        <v>233</v>
      </c>
      <c r="D148" s="13">
        <v>73.1</v>
      </c>
      <c r="E148" s="13" t="s">
        <v>44</v>
      </c>
      <c r="F148" s="11"/>
      <c r="G148" s="11" t="s">
        <v>17</v>
      </c>
      <c r="H148" s="11"/>
      <c r="I148" s="1" t="s">
        <v>44</v>
      </c>
    </row>
    <row r="149" s="1" customFormat="1" ht="20" customHeight="1" spans="1:9">
      <c r="A149" s="6" t="s">
        <v>234</v>
      </c>
      <c r="B149" s="6"/>
      <c r="C149" s="6"/>
      <c r="D149" s="7"/>
      <c r="E149" s="6"/>
      <c r="F149" s="6"/>
      <c r="G149" s="6"/>
      <c r="H149" s="6"/>
    </row>
    <row r="150" s="1" customFormat="1" ht="34" customHeight="1" spans="1:9">
      <c r="A150" s="8" t="s">
        <v>3</v>
      </c>
      <c r="B150" s="8" t="s">
        <v>4</v>
      </c>
      <c r="C150" s="8" t="s">
        <v>5</v>
      </c>
      <c r="D150" s="9" t="s">
        <v>6</v>
      </c>
      <c r="E150" s="10" t="s">
        <v>7</v>
      </c>
      <c r="F150" s="10" t="s">
        <v>8</v>
      </c>
      <c r="G150" s="10" t="s">
        <v>9</v>
      </c>
      <c r="H150" s="8" t="s">
        <v>10</v>
      </c>
      <c r="I150" s="1" t="s">
        <v>11</v>
      </c>
    </row>
    <row r="151" s="1" customFormat="1" ht="20" customHeight="1" spans="1:9">
      <c r="A151" s="11">
        <v>1</v>
      </c>
      <c r="B151" s="11" t="s">
        <v>235</v>
      </c>
      <c r="C151" s="11" t="s">
        <v>236</v>
      </c>
      <c r="D151" s="13">
        <v>74.3</v>
      </c>
      <c r="E151" s="13">
        <v>79.6</v>
      </c>
      <c r="F151" s="13">
        <f>D151*0.5+E151*0.5</f>
        <v>76.95</v>
      </c>
      <c r="G151" s="11" t="s">
        <v>14</v>
      </c>
      <c r="H151" s="11"/>
      <c r="I151" s="1">
        <v>1</v>
      </c>
    </row>
    <row r="152" s="1" customFormat="1" ht="20" customHeight="1" spans="1:9">
      <c r="A152" s="11">
        <v>2</v>
      </c>
      <c r="B152" s="11" t="s">
        <v>237</v>
      </c>
      <c r="C152" s="11" t="s">
        <v>238</v>
      </c>
      <c r="D152" s="13">
        <v>82.8</v>
      </c>
      <c r="E152" s="13">
        <v>69.2</v>
      </c>
      <c r="F152" s="13">
        <f>D152*0.5+E152*0.5</f>
        <v>76</v>
      </c>
      <c r="G152" s="11" t="s">
        <v>17</v>
      </c>
      <c r="H152" s="11"/>
      <c r="I152" s="1">
        <v>2</v>
      </c>
    </row>
    <row r="153" s="1" customFormat="1" ht="20" customHeight="1" spans="1:9">
      <c r="A153" s="11">
        <v>3</v>
      </c>
      <c r="B153" s="11" t="s">
        <v>239</v>
      </c>
      <c r="C153" s="11" t="s">
        <v>240</v>
      </c>
      <c r="D153" s="13">
        <v>73.9</v>
      </c>
      <c r="E153" s="13">
        <v>75.6</v>
      </c>
      <c r="F153" s="13">
        <f>D153*0.5+E153*0.5</f>
        <v>74.75</v>
      </c>
      <c r="G153" s="11" t="s">
        <v>17</v>
      </c>
      <c r="H153" s="11"/>
      <c r="I153" s="1">
        <v>3</v>
      </c>
    </row>
    <row r="154" s="1" customFormat="1" ht="20" customHeight="1" spans="1:9">
      <c r="A154" s="6" t="s">
        <v>241</v>
      </c>
      <c r="B154" s="6"/>
      <c r="C154" s="6"/>
      <c r="D154" s="7"/>
      <c r="E154" s="6"/>
      <c r="F154" s="6"/>
      <c r="G154" s="6"/>
      <c r="H154" s="6"/>
    </row>
    <row r="155" s="1" customFormat="1" ht="34" customHeight="1" spans="1:9">
      <c r="A155" s="8" t="s">
        <v>3</v>
      </c>
      <c r="B155" s="8" t="s">
        <v>4</v>
      </c>
      <c r="C155" s="8" t="s">
        <v>5</v>
      </c>
      <c r="D155" s="9" t="s">
        <v>6</v>
      </c>
      <c r="E155" s="10" t="s">
        <v>7</v>
      </c>
      <c r="F155" s="10" t="s">
        <v>8</v>
      </c>
      <c r="G155" s="10" t="s">
        <v>9</v>
      </c>
      <c r="H155" s="8" t="s">
        <v>10</v>
      </c>
      <c r="I155" s="1" t="s">
        <v>11</v>
      </c>
    </row>
    <row r="156" s="1" customFormat="1" ht="20" customHeight="1" spans="1:9">
      <c r="A156" s="11">
        <v>1</v>
      </c>
      <c r="B156" s="11" t="s">
        <v>242</v>
      </c>
      <c r="C156" s="11" t="s">
        <v>243</v>
      </c>
      <c r="D156" s="13">
        <v>74.6</v>
      </c>
      <c r="E156" s="13">
        <v>87</v>
      </c>
      <c r="F156" s="13">
        <f>D156*0.5+E156*0.5</f>
        <v>80.8</v>
      </c>
      <c r="G156" s="11" t="s">
        <v>14</v>
      </c>
      <c r="H156" s="11"/>
      <c r="I156" s="1">
        <v>1</v>
      </c>
    </row>
    <row r="157" s="1" customFormat="1" ht="20" customHeight="1" spans="1:9">
      <c r="A157" s="11">
        <v>2</v>
      </c>
      <c r="B157" s="11" t="s">
        <v>244</v>
      </c>
      <c r="C157" s="11" t="s">
        <v>245</v>
      </c>
      <c r="D157" s="13">
        <v>79.4</v>
      </c>
      <c r="E157" s="13">
        <v>79.4</v>
      </c>
      <c r="F157" s="13">
        <f>D157*0.5+E157*0.5</f>
        <v>79.4</v>
      </c>
      <c r="G157" s="11" t="s">
        <v>17</v>
      </c>
      <c r="H157" s="11"/>
      <c r="I157" s="1">
        <v>2</v>
      </c>
    </row>
    <row r="158" s="1" customFormat="1" ht="20" customHeight="1" spans="1:9">
      <c r="A158" s="11">
        <v>3</v>
      </c>
      <c r="B158" s="11" t="s">
        <v>246</v>
      </c>
      <c r="C158" s="11" t="s">
        <v>247</v>
      </c>
      <c r="D158" s="13">
        <v>69.4</v>
      </c>
      <c r="E158" s="13">
        <v>86.6</v>
      </c>
      <c r="F158" s="13">
        <f>D158*0.5+E158*0.5</f>
        <v>78</v>
      </c>
      <c r="G158" s="11" t="s">
        <v>17</v>
      </c>
      <c r="H158" s="11"/>
      <c r="I158" s="1">
        <v>3</v>
      </c>
    </row>
    <row r="159" s="1" customFormat="1" ht="20" customHeight="1" spans="1:9">
      <c r="A159" s="6" t="s">
        <v>248</v>
      </c>
      <c r="B159" s="6"/>
      <c r="C159" s="6"/>
      <c r="D159" s="7"/>
      <c r="E159" s="6"/>
      <c r="F159" s="6"/>
      <c r="G159" s="6"/>
      <c r="H159" s="6"/>
    </row>
    <row r="160" s="1" customFormat="1" ht="34" customHeight="1" spans="1:9">
      <c r="A160" s="8" t="s">
        <v>3</v>
      </c>
      <c r="B160" s="8" t="s">
        <v>4</v>
      </c>
      <c r="C160" s="8" t="s">
        <v>5</v>
      </c>
      <c r="D160" s="9" t="s">
        <v>6</v>
      </c>
      <c r="E160" s="10" t="s">
        <v>7</v>
      </c>
      <c r="F160" s="10" t="s">
        <v>8</v>
      </c>
      <c r="G160" s="10" t="s">
        <v>9</v>
      </c>
      <c r="H160" s="8" t="s">
        <v>10</v>
      </c>
      <c r="I160" s="1" t="s">
        <v>11</v>
      </c>
    </row>
    <row r="161" s="1" customFormat="1" ht="20" customHeight="1" spans="1:9">
      <c r="A161" s="11">
        <v>1</v>
      </c>
      <c r="B161" s="11" t="s">
        <v>249</v>
      </c>
      <c r="C161" s="11" t="s">
        <v>250</v>
      </c>
      <c r="D161" s="13">
        <v>83.5</v>
      </c>
      <c r="E161" s="13">
        <v>82</v>
      </c>
      <c r="F161" s="13">
        <f>D161*0.5+E161*0.5</f>
        <v>82.75</v>
      </c>
      <c r="G161" s="11" t="s">
        <v>14</v>
      </c>
      <c r="H161" s="11"/>
      <c r="I161" s="1">
        <v>1</v>
      </c>
    </row>
    <row r="162" s="1" customFormat="1" ht="20" customHeight="1" spans="1:9">
      <c r="A162" s="11">
        <v>2</v>
      </c>
      <c r="B162" s="11" t="s">
        <v>251</v>
      </c>
      <c r="C162" s="11" t="s">
        <v>252</v>
      </c>
      <c r="D162" s="13">
        <v>86.6</v>
      </c>
      <c r="E162" s="13">
        <v>75.8</v>
      </c>
      <c r="F162" s="13">
        <f>D162*0.5+E162*0.5</f>
        <v>81.2</v>
      </c>
      <c r="G162" s="11" t="s">
        <v>17</v>
      </c>
      <c r="H162" s="11"/>
      <c r="I162" s="1">
        <v>2</v>
      </c>
    </row>
    <row r="163" s="1" customFormat="1" ht="20" customHeight="1" spans="1:9">
      <c r="A163" s="11">
        <v>3</v>
      </c>
      <c r="B163" s="11" t="s">
        <v>253</v>
      </c>
      <c r="C163" s="11" t="s">
        <v>254</v>
      </c>
      <c r="D163" s="13">
        <v>77.1</v>
      </c>
      <c r="E163" s="13">
        <v>79.4</v>
      </c>
      <c r="F163" s="13">
        <f>D163*0.5+E163*0.5</f>
        <v>78.25</v>
      </c>
      <c r="G163" s="11" t="s">
        <v>17</v>
      </c>
      <c r="H163" s="11"/>
      <c r="I163" s="1">
        <v>3</v>
      </c>
    </row>
    <row r="164" s="1" customFormat="1" ht="20" customHeight="1" spans="1:9">
      <c r="A164" s="6" t="s">
        <v>255</v>
      </c>
      <c r="B164" s="6"/>
      <c r="C164" s="6"/>
      <c r="D164" s="7"/>
      <c r="E164" s="6"/>
      <c r="F164" s="6"/>
      <c r="G164" s="6"/>
      <c r="H164" s="6"/>
    </row>
    <row r="165" s="1" customFormat="1" ht="34" customHeight="1" spans="1:9">
      <c r="A165" s="8" t="s">
        <v>3</v>
      </c>
      <c r="B165" s="8" t="s">
        <v>4</v>
      </c>
      <c r="C165" s="8" t="s">
        <v>5</v>
      </c>
      <c r="D165" s="9" t="s">
        <v>6</v>
      </c>
      <c r="E165" s="10" t="s">
        <v>7</v>
      </c>
      <c r="F165" s="10" t="s">
        <v>8</v>
      </c>
      <c r="G165" s="10" t="s">
        <v>9</v>
      </c>
      <c r="H165" s="8" t="s">
        <v>10</v>
      </c>
      <c r="I165" s="1" t="s">
        <v>11</v>
      </c>
    </row>
    <row r="166" s="1" customFormat="1" ht="20" customHeight="1" spans="1:9">
      <c r="A166" s="11">
        <v>1</v>
      </c>
      <c r="B166" s="11" t="s">
        <v>256</v>
      </c>
      <c r="C166" s="11" t="s">
        <v>257</v>
      </c>
      <c r="D166" s="13">
        <v>86.8</v>
      </c>
      <c r="E166" s="13">
        <v>82.8</v>
      </c>
      <c r="F166" s="13">
        <f>D166*0.5+E166*0.5</f>
        <v>84.8</v>
      </c>
      <c r="G166" s="11" t="s">
        <v>14</v>
      </c>
      <c r="H166" s="11"/>
      <c r="I166" s="1">
        <v>1</v>
      </c>
    </row>
    <row r="167" s="1" customFormat="1" ht="20" customHeight="1" spans="1:9">
      <c r="A167" s="11">
        <v>2</v>
      </c>
      <c r="B167" s="11" t="s">
        <v>258</v>
      </c>
      <c r="C167" s="11" t="s">
        <v>259</v>
      </c>
      <c r="D167" s="13">
        <v>78.6</v>
      </c>
      <c r="E167" s="13">
        <v>78.6</v>
      </c>
      <c r="F167" s="13">
        <f>D167*0.5+E167*0.5</f>
        <v>78.6</v>
      </c>
      <c r="G167" s="11" t="s">
        <v>17</v>
      </c>
      <c r="H167" s="11"/>
      <c r="I167" s="1">
        <v>2</v>
      </c>
    </row>
    <row r="168" s="1" customFormat="1" ht="20" customHeight="1" spans="1:9">
      <c r="A168" s="11">
        <v>3</v>
      </c>
      <c r="B168" s="11" t="s">
        <v>260</v>
      </c>
      <c r="C168" s="11" t="s">
        <v>261</v>
      </c>
      <c r="D168" s="13">
        <v>75.5</v>
      </c>
      <c r="E168" s="13">
        <v>70</v>
      </c>
      <c r="F168" s="13">
        <f>D168*0.5+E168*0.5</f>
        <v>72.75</v>
      </c>
      <c r="G168" s="11" t="s">
        <v>17</v>
      </c>
      <c r="H168" s="11"/>
      <c r="I168" s="1">
        <v>3</v>
      </c>
    </row>
    <row r="169" s="1" customFormat="1" ht="20" customHeight="1" spans="1:9">
      <c r="A169" s="6" t="s">
        <v>262</v>
      </c>
      <c r="B169" s="6"/>
      <c r="C169" s="6"/>
      <c r="D169" s="7"/>
      <c r="E169" s="6"/>
      <c r="F169" s="6"/>
      <c r="G169" s="6"/>
      <c r="H169" s="6"/>
    </row>
    <row r="170" s="1" customFormat="1" ht="34" customHeight="1" spans="1:9">
      <c r="A170" s="8" t="s">
        <v>3</v>
      </c>
      <c r="B170" s="8" t="s">
        <v>4</v>
      </c>
      <c r="C170" s="8" t="s">
        <v>5</v>
      </c>
      <c r="D170" s="9" t="s">
        <v>6</v>
      </c>
      <c r="E170" s="10" t="s">
        <v>7</v>
      </c>
      <c r="F170" s="10" t="s">
        <v>8</v>
      </c>
      <c r="G170" s="10" t="s">
        <v>9</v>
      </c>
      <c r="H170" s="8" t="s">
        <v>10</v>
      </c>
      <c r="I170" s="1" t="s">
        <v>11</v>
      </c>
    </row>
    <row r="171" s="1" customFormat="1" ht="20" customHeight="1" spans="1:9">
      <c r="A171" s="11">
        <v>1</v>
      </c>
      <c r="B171" s="11" t="s">
        <v>263</v>
      </c>
      <c r="C171" s="11" t="s">
        <v>264</v>
      </c>
      <c r="D171" s="13">
        <v>67.5</v>
      </c>
      <c r="E171" s="13">
        <v>83.8</v>
      </c>
      <c r="F171" s="13">
        <f>D171*0.5+E171*0.5</f>
        <v>75.65</v>
      </c>
      <c r="G171" s="11" t="s">
        <v>14</v>
      </c>
      <c r="H171" s="11"/>
      <c r="I171" s="1">
        <v>1</v>
      </c>
    </row>
    <row r="172" s="1" customFormat="1" ht="20" customHeight="1" spans="1:9">
      <c r="A172" s="11">
        <v>2</v>
      </c>
      <c r="B172" s="11" t="s">
        <v>265</v>
      </c>
      <c r="C172" s="11" t="s">
        <v>266</v>
      </c>
      <c r="D172" s="13">
        <v>67.3</v>
      </c>
      <c r="E172" s="13">
        <v>81.6</v>
      </c>
      <c r="F172" s="13">
        <f>D172*0.5+E172*0.5</f>
        <v>74.45</v>
      </c>
      <c r="G172" s="11" t="s">
        <v>17</v>
      </c>
      <c r="H172" s="11"/>
      <c r="I172" s="1">
        <v>2</v>
      </c>
    </row>
    <row r="173" s="1" customFormat="1" ht="20" customHeight="1" spans="1:9">
      <c r="A173" s="11">
        <v>3</v>
      </c>
      <c r="B173" s="11" t="s">
        <v>267</v>
      </c>
      <c r="C173" s="11" t="s">
        <v>268</v>
      </c>
      <c r="D173" s="13">
        <v>66.6</v>
      </c>
      <c r="E173" s="13">
        <v>79.4</v>
      </c>
      <c r="F173" s="13">
        <f>D173*0.5+E173*0.5</f>
        <v>73</v>
      </c>
      <c r="G173" s="11" t="s">
        <v>17</v>
      </c>
      <c r="H173" s="11"/>
      <c r="I173" s="1">
        <v>3</v>
      </c>
    </row>
    <row r="174" s="1" customFormat="1" ht="20" customHeight="1" spans="1:9">
      <c r="A174" s="6" t="s">
        <v>269</v>
      </c>
      <c r="B174" s="6"/>
      <c r="C174" s="6"/>
      <c r="D174" s="7"/>
      <c r="E174" s="6"/>
      <c r="F174" s="6"/>
      <c r="G174" s="6"/>
      <c r="H174" s="6"/>
    </row>
    <row r="175" s="1" customFormat="1" ht="34" customHeight="1" spans="1:9">
      <c r="A175" s="8" t="s">
        <v>3</v>
      </c>
      <c r="B175" s="8" t="s">
        <v>4</v>
      </c>
      <c r="C175" s="8" t="s">
        <v>5</v>
      </c>
      <c r="D175" s="9" t="s">
        <v>6</v>
      </c>
      <c r="E175" s="10" t="s">
        <v>7</v>
      </c>
      <c r="F175" s="10" t="s">
        <v>8</v>
      </c>
      <c r="G175" s="10" t="s">
        <v>9</v>
      </c>
      <c r="H175" s="8" t="s">
        <v>10</v>
      </c>
      <c r="I175" s="1" t="s">
        <v>11</v>
      </c>
    </row>
    <row r="176" s="1" customFormat="1" ht="20" customHeight="1" spans="1:9">
      <c r="A176" s="11">
        <v>1</v>
      </c>
      <c r="B176" s="11" t="s">
        <v>270</v>
      </c>
      <c r="C176" s="11" t="s">
        <v>271</v>
      </c>
      <c r="D176" s="13">
        <v>86.3</v>
      </c>
      <c r="E176" s="13">
        <v>77.6</v>
      </c>
      <c r="F176" s="11">
        <f>D176*0.5+E176*0.5</f>
        <v>81.95</v>
      </c>
      <c r="G176" s="11" t="s">
        <v>14</v>
      </c>
      <c r="H176" s="11"/>
      <c r="I176" s="1">
        <v>1</v>
      </c>
    </row>
    <row r="177" s="1" customFormat="1" ht="20" customHeight="1" spans="1:9">
      <c r="A177" s="11">
        <v>2</v>
      </c>
      <c r="B177" s="11" t="s">
        <v>272</v>
      </c>
      <c r="C177" s="11" t="s">
        <v>273</v>
      </c>
      <c r="D177" s="13">
        <v>82.7</v>
      </c>
      <c r="E177" s="13">
        <v>76.6</v>
      </c>
      <c r="F177" s="11">
        <f>D177*0.5+E177*0.5</f>
        <v>79.65</v>
      </c>
      <c r="G177" s="11" t="s">
        <v>17</v>
      </c>
      <c r="H177" s="11"/>
      <c r="I177" s="1">
        <v>2</v>
      </c>
    </row>
    <row r="178" s="1" customFormat="1" ht="20" customHeight="1" spans="1:9">
      <c r="A178" s="11">
        <v>3</v>
      </c>
      <c r="B178" s="11" t="s">
        <v>274</v>
      </c>
      <c r="C178" s="11" t="s">
        <v>275</v>
      </c>
      <c r="D178" s="13">
        <v>80.3</v>
      </c>
      <c r="E178" s="13">
        <v>72.6</v>
      </c>
      <c r="F178" s="11">
        <f>D178*0.5+E178*0.5</f>
        <v>76.45</v>
      </c>
      <c r="G178" s="11" t="s">
        <v>17</v>
      </c>
      <c r="H178" s="11"/>
      <c r="I178" s="1">
        <v>3</v>
      </c>
    </row>
    <row r="179" s="1" customFormat="1" ht="20" customHeight="1" spans="1:9">
      <c r="A179" s="6" t="s">
        <v>276</v>
      </c>
      <c r="B179" s="6"/>
      <c r="C179" s="6"/>
      <c r="D179" s="7"/>
      <c r="E179" s="6"/>
      <c r="F179" s="6"/>
      <c r="G179" s="6"/>
      <c r="H179" s="6"/>
    </row>
    <row r="180" s="1" customFormat="1" ht="34" customHeight="1" spans="1:9">
      <c r="A180" s="8" t="s">
        <v>3</v>
      </c>
      <c r="B180" s="8" t="s">
        <v>4</v>
      </c>
      <c r="C180" s="8" t="s">
        <v>5</v>
      </c>
      <c r="D180" s="9" t="s">
        <v>6</v>
      </c>
      <c r="E180" s="10" t="s">
        <v>7</v>
      </c>
      <c r="F180" s="10" t="s">
        <v>8</v>
      </c>
      <c r="G180" s="10" t="s">
        <v>9</v>
      </c>
      <c r="H180" s="8" t="s">
        <v>10</v>
      </c>
      <c r="I180" s="1" t="s">
        <v>11</v>
      </c>
    </row>
    <row r="181" s="1" customFormat="1" ht="20" customHeight="1" spans="1:9">
      <c r="A181" s="11">
        <v>1</v>
      </c>
      <c r="B181" s="11" t="s">
        <v>277</v>
      </c>
      <c r="C181" s="11" t="s">
        <v>278</v>
      </c>
      <c r="D181" s="13">
        <v>85.4</v>
      </c>
      <c r="E181" s="13">
        <v>80</v>
      </c>
      <c r="F181" s="13">
        <f>D181*0.5+E181*0.5</f>
        <v>82.7</v>
      </c>
      <c r="G181" s="11" t="s">
        <v>14</v>
      </c>
      <c r="H181" s="11"/>
      <c r="I181" s="1">
        <v>1</v>
      </c>
    </row>
    <row r="182" s="1" customFormat="1" ht="20" customHeight="1" spans="1:9">
      <c r="A182" s="11">
        <v>2</v>
      </c>
      <c r="B182" s="11" t="s">
        <v>279</v>
      </c>
      <c r="C182" s="11" t="s">
        <v>280</v>
      </c>
      <c r="D182" s="13">
        <v>67.9</v>
      </c>
      <c r="E182" s="13">
        <v>83.4</v>
      </c>
      <c r="F182" s="13">
        <f>D182*0.5+E182*0.5</f>
        <v>75.65</v>
      </c>
      <c r="G182" s="11" t="s">
        <v>17</v>
      </c>
      <c r="H182" s="11"/>
      <c r="I182" s="1">
        <v>2</v>
      </c>
    </row>
    <row r="183" s="1" customFormat="1" ht="20" customHeight="1" spans="1:9">
      <c r="A183" s="11">
        <v>3</v>
      </c>
      <c r="B183" s="11" t="s">
        <v>281</v>
      </c>
      <c r="C183" s="11" t="s">
        <v>282</v>
      </c>
      <c r="D183" s="13">
        <v>70.5</v>
      </c>
      <c r="E183" s="13">
        <v>79.4</v>
      </c>
      <c r="F183" s="13">
        <f>D183*0.5+E183*0.5</f>
        <v>74.95</v>
      </c>
      <c r="G183" s="11" t="s">
        <v>17</v>
      </c>
      <c r="H183" s="11"/>
      <c r="I183" s="1">
        <v>3</v>
      </c>
    </row>
    <row r="184" s="1" customFormat="1" ht="20" customHeight="1" spans="1:9">
      <c r="A184" s="6" t="s">
        <v>283</v>
      </c>
      <c r="B184" s="6"/>
      <c r="C184" s="6"/>
      <c r="D184" s="7"/>
      <c r="E184" s="6"/>
      <c r="F184" s="6"/>
      <c r="G184" s="6"/>
      <c r="H184" s="6"/>
    </row>
    <row r="185" s="1" customFormat="1" ht="34" customHeight="1" spans="1:9">
      <c r="A185" s="8" t="s">
        <v>3</v>
      </c>
      <c r="B185" s="8" t="s">
        <v>4</v>
      </c>
      <c r="C185" s="8" t="s">
        <v>5</v>
      </c>
      <c r="D185" s="9" t="s">
        <v>6</v>
      </c>
      <c r="E185" s="10" t="s">
        <v>7</v>
      </c>
      <c r="F185" s="10" t="s">
        <v>8</v>
      </c>
      <c r="G185" s="10" t="s">
        <v>9</v>
      </c>
      <c r="H185" s="8" t="s">
        <v>10</v>
      </c>
      <c r="I185" s="1" t="s">
        <v>37</v>
      </c>
    </row>
    <row r="186" s="1" customFormat="1" ht="20" customHeight="1" spans="1:9">
      <c r="A186" s="11">
        <v>1</v>
      </c>
      <c r="B186" s="11" t="s">
        <v>284</v>
      </c>
      <c r="C186" s="11" t="s">
        <v>285</v>
      </c>
      <c r="D186" s="13">
        <v>89.9</v>
      </c>
      <c r="E186" s="13">
        <v>75.6</v>
      </c>
      <c r="F186" s="11">
        <f>D186*0.5+E186*0.5</f>
        <v>82.75</v>
      </c>
      <c r="G186" s="11" t="s">
        <v>14</v>
      </c>
      <c r="H186" s="11"/>
      <c r="I186" s="1">
        <v>1</v>
      </c>
    </row>
    <row r="187" s="1" customFormat="1" ht="20" customHeight="1" spans="1:9">
      <c r="A187" s="11">
        <v>2</v>
      </c>
      <c r="B187" s="11" t="s">
        <v>286</v>
      </c>
      <c r="C187" s="11" t="s">
        <v>287</v>
      </c>
      <c r="D187" s="13">
        <v>86.9</v>
      </c>
      <c r="E187" s="13">
        <v>71</v>
      </c>
      <c r="F187" s="11">
        <f>D187*0.5+E187*0.5</f>
        <v>78.95</v>
      </c>
      <c r="G187" s="11" t="s">
        <v>17</v>
      </c>
      <c r="H187" s="11"/>
      <c r="I187" s="1">
        <v>2</v>
      </c>
    </row>
    <row r="188" s="1" customFormat="1" ht="20" customHeight="1" spans="1:9">
      <c r="A188" s="11">
        <v>3</v>
      </c>
      <c r="B188" s="11" t="s">
        <v>288</v>
      </c>
      <c r="C188" s="11" t="s">
        <v>289</v>
      </c>
      <c r="D188" s="13">
        <v>71.8</v>
      </c>
      <c r="E188" s="13" t="s">
        <v>44</v>
      </c>
      <c r="F188" s="11"/>
      <c r="G188" s="11" t="s">
        <v>17</v>
      </c>
      <c r="H188" s="11"/>
      <c r="I188" s="1" t="s">
        <v>44</v>
      </c>
    </row>
    <row r="189" s="1" customFormat="1" ht="20" customHeight="1" spans="1:9">
      <c r="A189" s="6" t="s">
        <v>290</v>
      </c>
      <c r="B189" s="6"/>
      <c r="C189" s="6"/>
      <c r="D189" s="7"/>
      <c r="E189" s="6"/>
      <c r="F189" s="6"/>
      <c r="G189" s="6"/>
      <c r="H189" s="6"/>
    </row>
    <row r="190" s="1" customFormat="1" ht="34" customHeight="1" spans="1:9">
      <c r="A190" s="8" t="s">
        <v>3</v>
      </c>
      <c r="B190" s="8" t="s">
        <v>4</v>
      </c>
      <c r="C190" s="8" t="s">
        <v>5</v>
      </c>
      <c r="D190" s="9" t="s">
        <v>6</v>
      </c>
      <c r="E190" s="10" t="s">
        <v>7</v>
      </c>
      <c r="F190" s="10" t="s">
        <v>8</v>
      </c>
      <c r="G190" s="10" t="s">
        <v>9</v>
      </c>
      <c r="H190" s="8" t="s">
        <v>10</v>
      </c>
      <c r="I190" s="1" t="s">
        <v>11</v>
      </c>
    </row>
    <row r="191" s="1" customFormat="1" ht="20" customHeight="1" spans="1:9">
      <c r="A191" s="11">
        <v>1</v>
      </c>
      <c r="B191" s="11" t="s">
        <v>291</v>
      </c>
      <c r="C191" s="11" t="s">
        <v>292</v>
      </c>
      <c r="D191" s="13">
        <v>89.3</v>
      </c>
      <c r="E191" s="13">
        <v>86.6</v>
      </c>
      <c r="F191" s="13">
        <f>D191*0.5+E191*0.5</f>
        <v>87.95</v>
      </c>
      <c r="G191" s="11" t="s">
        <v>14</v>
      </c>
      <c r="H191" s="11"/>
      <c r="I191" s="1">
        <v>1</v>
      </c>
    </row>
    <row r="192" s="1" customFormat="1" ht="20" customHeight="1" spans="1:9">
      <c r="A192" s="11">
        <v>2</v>
      </c>
      <c r="B192" s="11" t="s">
        <v>293</v>
      </c>
      <c r="C192" s="11" t="s">
        <v>294</v>
      </c>
      <c r="D192" s="13">
        <v>90</v>
      </c>
      <c r="E192" s="13">
        <v>81.6</v>
      </c>
      <c r="F192" s="13">
        <f>D192*0.5+E192*0.5</f>
        <v>85.8</v>
      </c>
      <c r="G192" s="11" t="s">
        <v>17</v>
      </c>
      <c r="H192" s="11"/>
      <c r="I192" s="1">
        <v>2</v>
      </c>
    </row>
    <row r="193" s="1" customFormat="1" ht="20" customHeight="1" spans="1:9">
      <c r="A193" s="11">
        <v>3</v>
      </c>
      <c r="B193" s="11" t="s">
        <v>295</v>
      </c>
      <c r="C193" s="11" t="s">
        <v>296</v>
      </c>
      <c r="D193" s="13">
        <v>84.7</v>
      </c>
      <c r="E193" s="13">
        <v>76.6</v>
      </c>
      <c r="F193" s="13">
        <f>D193*0.5+E193*0.5</f>
        <v>80.65</v>
      </c>
      <c r="G193" s="11" t="s">
        <v>17</v>
      </c>
      <c r="H193" s="11"/>
      <c r="I193" s="1">
        <v>3</v>
      </c>
    </row>
    <row r="194" s="1" customFormat="1" ht="20" customHeight="1" spans="1:9">
      <c r="A194" s="6" t="s">
        <v>297</v>
      </c>
      <c r="B194" s="6"/>
      <c r="C194" s="6"/>
      <c r="D194" s="7"/>
      <c r="E194" s="6"/>
      <c r="F194" s="6"/>
      <c r="G194" s="6"/>
      <c r="H194" s="6"/>
    </row>
    <row r="195" s="1" customFormat="1" ht="34" customHeight="1" spans="1:9">
      <c r="A195" s="8" t="s">
        <v>3</v>
      </c>
      <c r="B195" s="8" t="s">
        <v>4</v>
      </c>
      <c r="C195" s="8" t="s">
        <v>5</v>
      </c>
      <c r="D195" s="9" t="s">
        <v>6</v>
      </c>
      <c r="E195" s="10" t="s">
        <v>7</v>
      </c>
      <c r="F195" s="10" t="s">
        <v>8</v>
      </c>
      <c r="G195" s="10" t="s">
        <v>9</v>
      </c>
      <c r="H195" s="8" t="s">
        <v>10</v>
      </c>
      <c r="I195" s="1" t="s">
        <v>11</v>
      </c>
    </row>
    <row r="196" s="1" customFormat="1" ht="20" customHeight="1" spans="1:9">
      <c r="A196" s="11">
        <v>1</v>
      </c>
      <c r="B196" s="11" t="s">
        <v>298</v>
      </c>
      <c r="C196" s="11" t="s">
        <v>299</v>
      </c>
      <c r="D196" s="13">
        <v>69.2</v>
      </c>
      <c r="E196" s="13">
        <v>86.8</v>
      </c>
      <c r="F196" s="13">
        <f>D196*0.5+E196*0.5</f>
        <v>78</v>
      </c>
      <c r="G196" s="11" t="s">
        <v>14</v>
      </c>
      <c r="H196" s="11"/>
      <c r="I196" s="1">
        <v>1</v>
      </c>
    </row>
    <row r="197" s="1" customFormat="1" ht="20" customHeight="1" spans="1:9">
      <c r="A197" s="11">
        <v>2</v>
      </c>
      <c r="B197" s="11" t="s">
        <v>300</v>
      </c>
      <c r="C197" s="11" t="s">
        <v>301</v>
      </c>
      <c r="D197" s="13">
        <v>67.4</v>
      </c>
      <c r="E197" s="13">
        <v>84.8</v>
      </c>
      <c r="F197" s="13">
        <f>D197*0.5+E197*0.5</f>
        <v>76.1</v>
      </c>
      <c r="G197" s="11" t="s">
        <v>17</v>
      </c>
      <c r="H197" s="11"/>
      <c r="I197" s="1">
        <v>2</v>
      </c>
    </row>
    <row r="198" s="1" customFormat="1" ht="20" customHeight="1" spans="1:9">
      <c r="A198" s="11">
        <v>3</v>
      </c>
      <c r="B198" s="11" t="s">
        <v>302</v>
      </c>
      <c r="C198" s="11" t="s">
        <v>303</v>
      </c>
      <c r="D198" s="13">
        <v>69</v>
      </c>
      <c r="E198" s="13">
        <v>77.4</v>
      </c>
      <c r="F198" s="13">
        <f>D198*0.5+E198*0.5</f>
        <v>73.2</v>
      </c>
      <c r="G198" s="11" t="s">
        <v>17</v>
      </c>
      <c r="H198" s="11"/>
      <c r="I198" s="1">
        <v>3</v>
      </c>
    </row>
    <row r="199" s="1" customFormat="1" ht="20" customHeight="1" spans="1:9">
      <c r="A199" s="6" t="s">
        <v>304</v>
      </c>
      <c r="B199" s="6"/>
      <c r="C199" s="6"/>
      <c r="D199" s="7"/>
      <c r="E199" s="6"/>
      <c r="F199" s="6"/>
      <c r="G199" s="6"/>
      <c r="H199" s="6"/>
    </row>
    <row r="200" s="1" customFormat="1" ht="34" customHeight="1" spans="1:9">
      <c r="A200" s="8" t="s">
        <v>3</v>
      </c>
      <c r="B200" s="8" t="s">
        <v>4</v>
      </c>
      <c r="C200" s="8" t="s">
        <v>5</v>
      </c>
      <c r="D200" s="9" t="s">
        <v>6</v>
      </c>
      <c r="E200" s="10" t="s">
        <v>7</v>
      </c>
      <c r="F200" s="10" t="s">
        <v>8</v>
      </c>
      <c r="G200" s="10" t="s">
        <v>9</v>
      </c>
      <c r="H200" s="8" t="s">
        <v>10</v>
      </c>
      <c r="I200" s="1" t="s">
        <v>11</v>
      </c>
    </row>
    <row r="201" s="1" customFormat="1" ht="20" customHeight="1" spans="1:9">
      <c r="A201" s="11">
        <v>1</v>
      </c>
      <c r="B201" s="11" t="s">
        <v>305</v>
      </c>
      <c r="C201" s="11" t="s">
        <v>306</v>
      </c>
      <c r="D201" s="13">
        <v>72.6</v>
      </c>
      <c r="E201" s="13">
        <v>81</v>
      </c>
      <c r="F201" s="13">
        <f>D201*0.5+E201*0.5</f>
        <v>76.8</v>
      </c>
      <c r="G201" s="11" t="s">
        <v>14</v>
      </c>
      <c r="H201" s="11"/>
      <c r="I201" s="1">
        <v>1</v>
      </c>
    </row>
    <row r="202" s="1" customFormat="1" ht="20" customHeight="1" spans="1:9">
      <c r="A202" s="11">
        <v>2</v>
      </c>
      <c r="B202" s="11" t="s">
        <v>307</v>
      </c>
      <c r="C202" s="11" t="s">
        <v>308</v>
      </c>
      <c r="D202" s="13">
        <v>79.9</v>
      </c>
      <c r="E202" s="13">
        <v>72.2</v>
      </c>
      <c r="F202" s="13">
        <f>D202*0.5+E202*0.5</f>
        <v>76.05</v>
      </c>
      <c r="G202" s="11" t="s">
        <v>17</v>
      </c>
      <c r="H202" s="11"/>
      <c r="I202" s="1">
        <v>2</v>
      </c>
    </row>
    <row r="203" s="1" customFormat="1" ht="20" customHeight="1" spans="1:9">
      <c r="A203" s="11">
        <v>3</v>
      </c>
      <c r="B203" s="11" t="s">
        <v>309</v>
      </c>
      <c r="C203" s="11" t="s">
        <v>310</v>
      </c>
      <c r="D203" s="13">
        <v>70.7</v>
      </c>
      <c r="E203" s="13">
        <v>76.6</v>
      </c>
      <c r="F203" s="13">
        <f>D203*0.5+E203*0.5</f>
        <v>73.65</v>
      </c>
      <c r="G203" s="11" t="s">
        <v>17</v>
      </c>
      <c r="H203" s="11"/>
      <c r="I203" s="1">
        <v>3</v>
      </c>
    </row>
    <row r="204" s="1" customFormat="1" ht="20" customHeight="1" spans="1:9">
      <c r="A204" s="6" t="s">
        <v>311</v>
      </c>
      <c r="B204" s="6"/>
      <c r="C204" s="6"/>
      <c r="D204" s="7"/>
      <c r="E204" s="6"/>
      <c r="F204" s="6"/>
      <c r="G204" s="6"/>
      <c r="H204" s="6"/>
    </row>
    <row r="205" s="1" customFormat="1" ht="34" customHeight="1" spans="1:9">
      <c r="A205" s="8" t="s">
        <v>3</v>
      </c>
      <c r="B205" s="8" t="s">
        <v>4</v>
      </c>
      <c r="C205" s="8" t="s">
        <v>5</v>
      </c>
      <c r="D205" s="9" t="s">
        <v>6</v>
      </c>
      <c r="E205" s="10" t="s">
        <v>7</v>
      </c>
      <c r="F205" s="10" t="s">
        <v>8</v>
      </c>
      <c r="G205" s="10" t="s">
        <v>9</v>
      </c>
      <c r="H205" s="8" t="s">
        <v>10</v>
      </c>
      <c r="I205" s="1" t="s">
        <v>37</v>
      </c>
    </row>
    <row r="206" s="1" customFormat="1" ht="20" customHeight="1" spans="1:9">
      <c r="A206" s="11">
        <v>1</v>
      </c>
      <c r="B206" s="11" t="s">
        <v>312</v>
      </c>
      <c r="C206" s="11" t="s">
        <v>313</v>
      </c>
      <c r="D206" s="13">
        <v>87.6</v>
      </c>
      <c r="E206" s="13">
        <v>78.8</v>
      </c>
      <c r="F206" s="13">
        <f>D206*0.5+E206*0.5</f>
        <v>83.2</v>
      </c>
      <c r="G206" s="11" t="s">
        <v>14</v>
      </c>
      <c r="H206" s="11"/>
      <c r="I206" s="1">
        <v>1</v>
      </c>
    </row>
    <row r="207" s="1" customFormat="1" ht="20" customHeight="1" spans="1:9">
      <c r="A207" s="11">
        <v>2</v>
      </c>
      <c r="B207" s="11" t="s">
        <v>314</v>
      </c>
      <c r="C207" s="11" t="s">
        <v>315</v>
      </c>
      <c r="D207" s="13">
        <v>83</v>
      </c>
      <c r="E207" s="13" t="s">
        <v>44</v>
      </c>
      <c r="F207" s="11"/>
      <c r="G207" s="11" t="s">
        <v>17</v>
      </c>
      <c r="H207" s="11"/>
      <c r="I207" s="1" t="s">
        <v>44</v>
      </c>
    </row>
    <row r="208" s="1" customFormat="1" ht="20" customHeight="1" spans="1:9">
      <c r="A208" s="11">
        <v>3</v>
      </c>
      <c r="B208" s="11" t="s">
        <v>316</v>
      </c>
      <c r="C208" s="11" t="s">
        <v>317</v>
      </c>
      <c r="D208" s="13">
        <v>80.7</v>
      </c>
      <c r="E208" s="13" t="s">
        <v>44</v>
      </c>
      <c r="F208" s="11"/>
      <c r="G208" s="11" t="s">
        <v>17</v>
      </c>
      <c r="H208" s="11"/>
      <c r="I208" s="1" t="s">
        <v>44</v>
      </c>
    </row>
    <row r="209" s="1" customFormat="1" ht="20" customHeight="1" spans="1:9">
      <c r="A209" s="6" t="s">
        <v>318</v>
      </c>
      <c r="B209" s="6"/>
      <c r="C209" s="6"/>
      <c r="D209" s="7"/>
      <c r="E209" s="6"/>
      <c r="F209" s="6"/>
      <c r="G209" s="6"/>
      <c r="H209" s="6"/>
    </row>
    <row r="210" s="1" customFormat="1" ht="34" customHeight="1" spans="1:9">
      <c r="A210" s="8" t="s">
        <v>3</v>
      </c>
      <c r="B210" s="8" t="s">
        <v>4</v>
      </c>
      <c r="C210" s="8" t="s">
        <v>5</v>
      </c>
      <c r="D210" s="9" t="s">
        <v>6</v>
      </c>
      <c r="E210" s="10" t="s">
        <v>7</v>
      </c>
      <c r="F210" s="10" t="s">
        <v>8</v>
      </c>
      <c r="G210" s="10" t="s">
        <v>9</v>
      </c>
      <c r="H210" s="8" t="s">
        <v>10</v>
      </c>
      <c r="I210" s="1" t="s">
        <v>37</v>
      </c>
    </row>
    <row r="211" s="1" customFormat="1" ht="20" customHeight="1" spans="1:9">
      <c r="A211" s="11">
        <v>1</v>
      </c>
      <c r="B211" s="11" t="s">
        <v>319</v>
      </c>
      <c r="C211" s="11" t="s">
        <v>320</v>
      </c>
      <c r="D211" s="13">
        <v>86.7</v>
      </c>
      <c r="E211" s="13">
        <v>76</v>
      </c>
      <c r="F211" s="11">
        <f>D211*0.5+E211*0.5</f>
        <v>81.35</v>
      </c>
      <c r="G211" s="11" t="s">
        <v>14</v>
      </c>
      <c r="H211" s="11"/>
      <c r="I211" s="1">
        <v>1</v>
      </c>
    </row>
    <row r="212" s="1" customFormat="1" ht="20" customHeight="1" spans="1:9">
      <c r="A212" s="11">
        <v>2</v>
      </c>
      <c r="B212" s="11" t="s">
        <v>321</v>
      </c>
      <c r="C212" s="11" t="s">
        <v>322</v>
      </c>
      <c r="D212" s="13">
        <v>89.3</v>
      </c>
      <c r="E212" s="13">
        <v>72</v>
      </c>
      <c r="F212" s="11">
        <f>D212*0.5+E212*0.5</f>
        <v>80.65</v>
      </c>
      <c r="G212" s="11" t="s">
        <v>17</v>
      </c>
      <c r="H212" s="11"/>
      <c r="I212" s="1">
        <v>2</v>
      </c>
    </row>
    <row r="213" s="1" customFormat="1" ht="20" customHeight="1" spans="1:9">
      <c r="A213" s="11">
        <v>3</v>
      </c>
      <c r="B213" s="11" t="s">
        <v>323</v>
      </c>
      <c r="C213" s="11" t="s">
        <v>324</v>
      </c>
      <c r="D213" s="13">
        <v>69.6</v>
      </c>
      <c r="E213" s="13" t="s">
        <v>44</v>
      </c>
      <c r="F213" s="11"/>
      <c r="G213" s="11" t="s">
        <v>17</v>
      </c>
      <c r="H213" s="11"/>
      <c r="I213" s="1" t="s">
        <v>44</v>
      </c>
    </row>
    <row r="214" s="1" customFormat="1" ht="20" customHeight="1" spans="1:9">
      <c r="A214" s="6" t="s">
        <v>325</v>
      </c>
      <c r="B214" s="6"/>
      <c r="C214" s="6"/>
      <c r="D214" s="7"/>
      <c r="E214" s="6"/>
      <c r="F214" s="6"/>
      <c r="G214" s="6"/>
      <c r="H214" s="6"/>
    </row>
    <row r="215" s="1" customFormat="1" ht="34" customHeight="1" spans="1:9">
      <c r="A215" s="8" t="s">
        <v>3</v>
      </c>
      <c r="B215" s="8" t="s">
        <v>4</v>
      </c>
      <c r="C215" s="8" t="s">
        <v>5</v>
      </c>
      <c r="D215" s="9" t="s">
        <v>6</v>
      </c>
      <c r="E215" s="10" t="s">
        <v>7</v>
      </c>
      <c r="F215" s="10" t="s">
        <v>8</v>
      </c>
      <c r="G215" s="10" t="s">
        <v>9</v>
      </c>
      <c r="H215" s="8" t="s">
        <v>10</v>
      </c>
      <c r="I215" s="1" t="s">
        <v>37</v>
      </c>
    </row>
    <row r="216" s="1" customFormat="1" ht="20" customHeight="1" spans="1:9">
      <c r="A216" s="11">
        <v>1</v>
      </c>
      <c r="B216" s="11" t="s">
        <v>326</v>
      </c>
      <c r="C216" s="11" t="s">
        <v>327</v>
      </c>
      <c r="D216" s="13">
        <v>90</v>
      </c>
      <c r="E216" s="13">
        <v>82.8</v>
      </c>
      <c r="F216" s="13">
        <f>D216*0.5+E216*0.5</f>
        <v>86.4</v>
      </c>
      <c r="G216" s="11" t="s">
        <v>14</v>
      </c>
      <c r="H216" s="11"/>
      <c r="I216" s="1">
        <v>1</v>
      </c>
    </row>
    <row r="217" s="1" customFormat="1" ht="20" customHeight="1" spans="1:9">
      <c r="A217" s="11">
        <v>2</v>
      </c>
      <c r="B217" s="11" t="s">
        <v>328</v>
      </c>
      <c r="C217" s="11" t="s">
        <v>329</v>
      </c>
      <c r="D217" s="13">
        <v>89.2</v>
      </c>
      <c r="E217" s="13">
        <v>83.4</v>
      </c>
      <c r="F217" s="13">
        <f>D217*0.5+E217*0.5</f>
        <v>86.3</v>
      </c>
      <c r="G217" s="11" t="s">
        <v>17</v>
      </c>
      <c r="H217" s="11"/>
      <c r="I217" s="1">
        <v>2</v>
      </c>
    </row>
    <row r="218" s="1" customFormat="1" ht="20" customHeight="1" spans="1:9">
      <c r="A218" s="11">
        <v>3</v>
      </c>
      <c r="B218" s="11" t="s">
        <v>330</v>
      </c>
      <c r="C218" s="11" t="s">
        <v>331</v>
      </c>
      <c r="D218" s="13">
        <v>81.1</v>
      </c>
      <c r="E218" s="13" t="s">
        <v>44</v>
      </c>
      <c r="F218" s="11"/>
      <c r="G218" s="11" t="s">
        <v>17</v>
      </c>
      <c r="H218" s="11"/>
      <c r="I218" s="1" t="s">
        <v>44</v>
      </c>
    </row>
    <row r="219" s="1" customFormat="1" ht="20" customHeight="1" spans="1:9">
      <c r="A219" s="6" t="s">
        <v>332</v>
      </c>
      <c r="B219" s="6"/>
      <c r="C219" s="6"/>
      <c r="D219" s="7"/>
      <c r="E219" s="6"/>
      <c r="F219" s="6"/>
      <c r="G219" s="6"/>
      <c r="H219" s="6"/>
    </row>
    <row r="220" s="1" customFormat="1" ht="34" customHeight="1" spans="1:9">
      <c r="A220" s="8" t="s">
        <v>3</v>
      </c>
      <c r="B220" s="8" t="s">
        <v>4</v>
      </c>
      <c r="C220" s="8" t="s">
        <v>5</v>
      </c>
      <c r="D220" s="9" t="s">
        <v>6</v>
      </c>
      <c r="E220" s="10" t="s">
        <v>7</v>
      </c>
      <c r="F220" s="10" t="s">
        <v>8</v>
      </c>
      <c r="G220" s="10" t="s">
        <v>9</v>
      </c>
      <c r="H220" s="8" t="s">
        <v>10</v>
      </c>
      <c r="I220" s="1" t="s">
        <v>37</v>
      </c>
    </row>
    <row r="221" s="1" customFormat="1" ht="20" customHeight="1" spans="1:9">
      <c r="A221" s="11">
        <v>1</v>
      </c>
      <c r="B221" s="11" t="s">
        <v>333</v>
      </c>
      <c r="C221" s="11" t="s">
        <v>334</v>
      </c>
      <c r="D221" s="13">
        <v>89.7</v>
      </c>
      <c r="E221" s="13">
        <v>76</v>
      </c>
      <c r="F221" s="13">
        <f>D221*0.5+E221*0.5</f>
        <v>82.85</v>
      </c>
      <c r="G221" s="11" t="s">
        <v>14</v>
      </c>
      <c r="H221" s="11"/>
      <c r="I221" s="1">
        <v>1</v>
      </c>
    </row>
    <row r="222" s="1" customFormat="1" ht="20" customHeight="1" spans="1:9">
      <c r="A222" s="11">
        <v>2</v>
      </c>
      <c r="B222" s="11" t="s">
        <v>335</v>
      </c>
      <c r="C222" s="11" t="s">
        <v>336</v>
      </c>
      <c r="D222" s="13">
        <v>91.8</v>
      </c>
      <c r="E222" s="13">
        <v>70.8</v>
      </c>
      <c r="F222" s="13">
        <f>D222*0.5+E222*0.5</f>
        <v>81.3</v>
      </c>
      <c r="G222" s="11" t="s">
        <v>17</v>
      </c>
      <c r="H222" s="11"/>
      <c r="I222" s="1">
        <v>2</v>
      </c>
    </row>
    <row r="223" s="1" customFormat="1" ht="20" customHeight="1" spans="1:9">
      <c r="A223" s="11">
        <v>3</v>
      </c>
      <c r="B223" s="11" t="s">
        <v>337</v>
      </c>
      <c r="C223" s="11" t="s">
        <v>338</v>
      </c>
      <c r="D223" s="13">
        <v>92.3</v>
      </c>
      <c r="E223" s="13" t="s">
        <v>44</v>
      </c>
      <c r="F223" s="11"/>
      <c r="G223" s="11" t="s">
        <v>17</v>
      </c>
      <c r="H223" s="11"/>
      <c r="I223" s="1" t="s">
        <v>44</v>
      </c>
    </row>
    <row r="224" s="1" customFormat="1" ht="20" customHeight="1" spans="1:9">
      <c r="A224" s="6" t="s">
        <v>339</v>
      </c>
      <c r="B224" s="6"/>
      <c r="C224" s="6"/>
      <c r="D224" s="7"/>
      <c r="E224" s="6"/>
      <c r="F224" s="6"/>
      <c r="G224" s="6"/>
      <c r="H224" s="6"/>
    </row>
    <row r="225" s="1" customFormat="1" ht="34" customHeight="1" spans="1:9">
      <c r="A225" s="8" t="s">
        <v>3</v>
      </c>
      <c r="B225" s="8" t="s">
        <v>4</v>
      </c>
      <c r="C225" s="8" t="s">
        <v>5</v>
      </c>
      <c r="D225" s="9" t="s">
        <v>6</v>
      </c>
      <c r="E225" s="10" t="s">
        <v>7</v>
      </c>
      <c r="F225" s="10" t="s">
        <v>8</v>
      </c>
      <c r="G225" s="10" t="s">
        <v>9</v>
      </c>
      <c r="H225" s="8" t="s">
        <v>10</v>
      </c>
      <c r="I225" s="1" t="s">
        <v>11</v>
      </c>
    </row>
    <row r="226" s="1" customFormat="1" ht="20" customHeight="1" spans="1:9">
      <c r="A226" s="11">
        <v>1</v>
      </c>
      <c r="B226" s="11" t="s">
        <v>340</v>
      </c>
      <c r="C226" s="11" t="s">
        <v>341</v>
      </c>
      <c r="D226" s="13">
        <v>80.8</v>
      </c>
      <c r="E226" s="13">
        <v>77.6</v>
      </c>
      <c r="F226" s="13">
        <f>D226*0.5+E226*0.5</f>
        <v>79.2</v>
      </c>
      <c r="G226" s="11" t="s">
        <v>14</v>
      </c>
      <c r="H226" s="11"/>
      <c r="I226" s="1">
        <v>1</v>
      </c>
    </row>
    <row r="227" s="1" customFormat="1" ht="20" customHeight="1" spans="1:9">
      <c r="A227" s="11">
        <v>2</v>
      </c>
      <c r="B227" s="11" t="s">
        <v>342</v>
      </c>
      <c r="C227" s="11" t="s">
        <v>343</v>
      </c>
      <c r="D227" s="13">
        <v>73.5</v>
      </c>
      <c r="E227" s="13">
        <v>82.8</v>
      </c>
      <c r="F227" s="13">
        <f>D227*0.5+E227*0.5</f>
        <v>78.15</v>
      </c>
      <c r="G227" s="11" t="s">
        <v>17</v>
      </c>
      <c r="H227" s="11"/>
      <c r="I227" s="1">
        <v>2</v>
      </c>
    </row>
    <row r="228" s="1" customFormat="1" ht="20" customHeight="1" spans="1:9">
      <c r="A228" s="11">
        <v>3</v>
      </c>
      <c r="B228" s="11" t="s">
        <v>344</v>
      </c>
      <c r="C228" s="11" t="s">
        <v>345</v>
      </c>
      <c r="D228" s="13">
        <v>72</v>
      </c>
      <c r="E228" s="13">
        <v>77.6</v>
      </c>
      <c r="F228" s="13">
        <f>D228*0.5+E228*0.5</f>
        <v>74.8</v>
      </c>
      <c r="G228" s="11" t="s">
        <v>17</v>
      </c>
      <c r="H228" s="11"/>
      <c r="I228" s="1">
        <v>3</v>
      </c>
    </row>
    <row r="229" s="1" customFormat="1" ht="20" customHeight="1" spans="1:9">
      <c r="A229" s="6" t="s">
        <v>346</v>
      </c>
      <c r="B229" s="6"/>
      <c r="C229" s="6"/>
      <c r="D229" s="7"/>
      <c r="E229" s="6"/>
      <c r="F229" s="6"/>
      <c r="G229" s="6"/>
      <c r="H229" s="6"/>
    </row>
    <row r="230" s="1" customFormat="1" ht="34" customHeight="1" spans="1:9">
      <c r="A230" s="8" t="s">
        <v>3</v>
      </c>
      <c r="B230" s="8" t="s">
        <v>4</v>
      </c>
      <c r="C230" s="8" t="s">
        <v>5</v>
      </c>
      <c r="D230" s="9" t="s">
        <v>6</v>
      </c>
      <c r="E230" s="10" t="s">
        <v>7</v>
      </c>
      <c r="F230" s="10" t="s">
        <v>8</v>
      </c>
      <c r="G230" s="10" t="s">
        <v>9</v>
      </c>
      <c r="H230" s="8" t="s">
        <v>10</v>
      </c>
      <c r="I230" s="1" t="s">
        <v>11</v>
      </c>
    </row>
    <row r="231" s="1" customFormat="1" ht="20" customHeight="1" spans="1:9">
      <c r="A231" s="11">
        <v>1</v>
      </c>
      <c r="B231" s="11" t="s">
        <v>347</v>
      </c>
      <c r="C231" s="11" t="s">
        <v>348</v>
      </c>
      <c r="D231" s="13">
        <v>93.4</v>
      </c>
      <c r="E231" s="13">
        <v>85</v>
      </c>
      <c r="F231" s="13">
        <f>D231*0.5+E231*0.5</f>
        <v>89.2</v>
      </c>
      <c r="G231" s="11" t="s">
        <v>14</v>
      </c>
      <c r="H231" s="11"/>
      <c r="I231" s="1">
        <v>1</v>
      </c>
    </row>
    <row r="232" s="1" customFormat="1" ht="20" customHeight="1" spans="1:9">
      <c r="A232" s="11">
        <v>2</v>
      </c>
      <c r="B232" s="11" t="s">
        <v>349</v>
      </c>
      <c r="C232" s="11" t="s">
        <v>350</v>
      </c>
      <c r="D232" s="13">
        <v>86.6</v>
      </c>
      <c r="E232" s="13">
        <v>82.2</v>
      </c>
      <c r="F232" s="13">
        <f>D232*0.5+E232*0.5</f>
        <v>84.4</v>
      </c>
      <c r="G232" s="11" t="s">
        <v>17</v>
      </c>
      <c r="H232" s="11"/>
      <c r="I232" s="1">
        <v>2</v>
      </c>
    </row>
    <row r="233" s="1" customFormat="1" ht="20" customHeight="1" spans="1:9">
      <c r="A233" s="11">
        <v>3</v>
      </c>
      <c r="B233" s="11" t="s">
        <v>351</v>
      </c>
      <c r="C233" s="11" t="s">
        <v>352</v>
      </c>
      <c r="D233" s="13">
        <v>79.1</v>
      </c>
      <c r="E233" s="13">
        <v>82.2</v>
      </c>
      <c r="F233" s="13">
        <f>D233*0.5+E233*0.5</f>
        <v>80.65</v>
      </c>
      <c r="G233" s="11" t="s">
        <v>17</v>
      </c>
      <c r="H233" s="11"/>
      <c r="I233" s="1">
        <v>3</v>
      </c>
    </row>
    <row r="234" s="1" customFormat="1" ht="20" customHeight="1" spans="1:9">
      <c r="A234" s="6" t="s">
        <v>353</v>
      </c>
      <c r="B234" s="6"/>
      <c r="C234" s="6"/>
      <c r="D234" s="7"/>
      <c r="E234" s="6"/>
      <c r="F234" s="6"/>
      <c r="G234" s="6"/>
      <c r="H234" s="6"/>
    </row>
    <row r="235" s="1" customFormat="1" ht="34" customHeight="1" spans="1:9">
      <c r="A235" s="8" t="s">
        <v>3</v>
      </c>
      <c r="B235" s="8" t="s">
        <v>4</v>
      </c>
      <c r="C235" s="8" t="s">
        <v>5</v>
      </c>
      <c r="D235" s="9" t="s">
        <v>6</v>
      </c>
      <c r="E235" s="10" t="s">
        <v>7</v>
      </c>
      <c r="F235" s="10" t="s">
        <v>8</v>
      </c>
      <c r="G235" s="10" t="s">
        <v>9</v>
      </c>
      <c r="H235" s="8" t="s">
        <v>10</v>
      </c>
      <c r="I235" s="1" t="s">
        <v>37</v>
      </c>
    </row>
    <row r="236" s="1" customFormat="1" ht="20" customHeight="1" spans="1:9">
      <c r="A236" s="11">
        <v>1</v>
      </c>
      <c r="B236" s="11" t="s">
        <v>354</v>
      </c>
      <c r="C236" s="11" t="s">
        <v>355</v>
      </c>
      <c r="D236" s="13">
        <v>88.1</v>
      </c>
      <c r="E236" s="13">
        <v>79.4</v>
      </c>
      <c r="F236" s="13">
        <f>D236*0.5+E236*0.5</f>
        <v>83.75</v>
      </c>
      <c r="G236" s="11" t="s">
        <v>14</v>
      </c>
      <c r="H236" s="11"/>
      <c r="I236" s="1">
        <v>1</v>
      </c>
    </row>
    <row r="237" s="1" customFormat="1" ht="20" customHeight="1" spans="1:9">
      <c r="A237" s="11">
        <v>2</v>
      </c>
      <c r="B237" s="11" t="s">
        <v>356</v>
      </c>
      <c r="C237" s="11" t="s">
        <v>357</v>
      </c>
      <c r="D237" s="13">
        <v>65.4</v>
      </c>
      <c r="E237" s="13">
        <v>85.2</v>
      </c>
      <c r="F237" s="13">
        <f>D237*0.5+E237*0.5</f>
        <v>75.3</v>
      </c>
      <c r="G237" s="11" t="s">
        <v>17</v>
      </c>
      <c r="H237" s="11"/>
      <c r="I237" s="1">
        <v>2</v>
      </c>
    </row>
    <row r="238" s="1" customFormat="1" ht="20" customHeight="1" spans="1:9">
      <c r="A238" s="11">
        <v>3</v>
      </c>
      <c r="B238" s="11" t="s">
        <v>358</v>
      </c>
      <c r="C238" s="11" t="s">
        <v>359</v>
      </c>
      <c r="D238" s="13">
        <v>63.5</v>
      </c>
      <c r="E238" s="13" t="s">
        <v>44</v>
      </c>
      <c r="F238" s="13"/>
      <c r="G238" s="11" t="s">
        <v>17</v>
      </c>
      <c r="H238" s="11"/>
      <c r="I238" s="1" t="s">
        <v>44</v>
      </c>
    </row>
    <row r="239" s="1" customFormat="1" ht="20" customHeight="1" spans="1:9">
      <c r="A239" s="6" t="s">
        <v>360</v>
      </c>
      <c r="B239" s="6"/>
      <c r="C239" s="6"/>
      <c r="D239" s="7"/>
      <c r="E239" s="6"/>
      <c r="F239" s="6"/>
      <c r="G239" s="6"/>
      <c r="H239" s="6"/>
    </row>
    <row r="240" s="1" customFormat="1" ht="34" customHeight="1" spans="1:9">
      <c r="A240" s="8" t="s">
        <v>3</v>
      </c>
      <c r="B240" s="8" t="s">
        <v>4</v>
      </c>
      <c r="C240" s="8" t="s">
        <v>5</v>
      </c>
      <c r="D240" s="9" t="s">
        <v>6</v>
      </c>
      <c r="E240" s="10" t="s">
        <v>7</v>
      </c>
      <c r="F240" s="10" t="s">
        <v>8</v>
      </c>
      <c r="G240" s="10" t="s">
        <v>9</v>
      </c>
      <c r="H240" s="8" t="s">
        <v>10</v>
      </c>
      <c r="I240" s="1" t="s">
        <v>37</v>
      </c>
    </row>
    <row r="241" s="1" customFormat="1" ht="20" customHeight="1" spans="1:9">
      <c r="A241" s="11">
        <v>1</v>
      </c>
      <c r="B241" s="11" t="s">
        <v>361</v>
      </c>
      <c r="C241" s="11" t="s">
        <v>362</v>
      </c>
      <c r="D241" s="13">
        <v>92</v>
      </c>
      <c r="E241" s="13">
        <v>79.6</v>
      </c>
      <c r="F241" s="13">
        <f>D241*0.5+E241*0.5</f>
        <v>85.8</v>
      </c>
      <c r="G241" s="11" t="s">
        <v>14</v>
      </c>
      <c r="H241" s="11"/>
      <c r="I241" s="1">
        <v>1</v>
      </c>
    </row>
    <row r="242" s="1" customFormat="1" ht="20" customHeight="1" spans="1:9">
      <c r="A242" s="11">
        <v>2</v>
      </c>
      <c r="B242" s="11" t="s">
        <v>363</v>
      </c>
      <c r="C242" s="11" t="s">
        <v>364</v>
      </c>
      <c r="D242" s="13">
        <v>86.7</v>
      </c>
      <c r="E242" s="13">
        <v>76</v>
      </c>
      <c r="F242" s="13">
        <f>D242*0.5+E242*0.5</f>
        <v>81.35</v>
      </c>
      <c r="G242" s="11" t="s">
        <v>17</v>
      </c>
      <c r="H242" s="11"/>
      <c r="I242" s="1">
        <v>2</v>
      </c>
    </row>
    <row r="243" s="1" customFormat="1" ht="20" customHeight="1" spans="1:9">
      <c r="A243" s="11">
        <v>3</v>
      </c>
      <c r="B243" s="11" t="s">
        <v>365</v>
      </c>
      <c r="C243" s="11" t="s">
        <v>366</v>
      </c>
      <c r="D243" s="13">
        <v>86.2</v>
      </c>
      <c r="E243" s="13" t="s">
        <v>44</v>
      </c>
      <c r="F243" s="11"/>
      <c r="G243" s="11" t="s">
        <v>17</v>
      </c>
      <c r="H243" s="11"/>
      <c r="I243" s="1" t="s">
        <v>44</v>
      </c>
    </row>
    <row r="244" s="1" customFormat="1" ht="20" customHeight="1" spans="1:9">
      <c r="A244" s="6" t="s">
        <v>367</v>
      </c>
      <c r="B244" s="6"/>
      <c r="C244" s="6"/>
      <c r="D244" s="7"/>
      <c r="E244" s="6"/>
      <c r="F244" s="6"/>
      <c r="G244" s="6"/>
      <c r="H244" s="6"/>
    </row>
    <row r="245" s="1" customFormat="1" ht="34" customHeight="1" spans="1:9">
      <c r="A245" s="8" t="s">
        <v>3</v>
      </c>
      <c r="B245" s="8" t="s">
        <v>4</v>
      </c>
      <c r="C245" s="8" t="s">
        <v>5</v>
      </c>
      <c r="D245" s="9" t="s">
        <v>6</v>
      </c>
      <c r="E245" s="10" t="s">
        <v>7</v>
      </c>
      <c r="F245" s="10" t="s">
        <v>8</v>
      </c>
      <c r="G245" s="10" t="s">
        <v>9</v>
      </c>
      <c r="H245" s="8" t="s">
        <v>10</v>
      </c>
      <c r="I245" s="1" t="s">
        <v>11</v>
      </c>
    </row>
    <row r="246" s="1" customFormat="1" ht="20" customHeight="1" spans="1:9">
      <c r="A246" s="11">
        <v>1</v>
      </c>
      <c r="B246" s="11" t="s">
        <v>368</v>
      </c>
      <c r="C246" s="11" t="s">
        <v>369</v>
      </c>
      <c r="D246" s="13">
        <v>84.7</v>
      </c>
      <c r="E246" s="13">
        <v>80.4</v>
      </c>
      <c r="F246" s="11">
        <f>D246*0.5+E246*0.5</f>
        <v>82.55</v>
      </c>
      <c r="G246" s="11" t="s">
        <v>14</v>
      </c>
      <c r="H246" s="11"/>
      <c r="I246" s="1">
        <v>1</v>
      </c>
    </row>
    <row r="247" s="1" customFormat="1" ht="20" customHeight="1" spans="1:9">
      <c r="A247" s="11">
        <v>2</v>
      </c>
      <c r="B247" s="11" t="s">
        <v>370</v>
      </c>
      <c r="C247" s="11" t="s">
        <v>371</v>
      </c>
      <c r="D247" s="13">
        <v>72.5</v>
      </c>
      <c r="E247" s="13">
        <v>90.4</v>
      </c>
      <c r="F247" s="11">
        <f>D247*0.5+E247*0.5</f>
        <v>81.45</v>
      </c>
      <c r="G247" s="11" t="s">
        <v>17</v>
      </c>
      <c r="H247" s="11"/>
      <c r="I247" s="1">
        <v>2</v>
      </c>
    </row>
    <row r="248" s="1" customFormat="1" ht="20" customHeight="1" spans="1:9">
      <c r="A248" s="11">
        <v>3</v>
      </c>
      <c r="B248" s="11" t="s">
        <v>372</v>
      </c>
      <c r="C248" s="11" t="s">
        <v>373</v>
      </c>
      <c r="D248" s="13">
        <v>70.9</v>
      </c>
      <c r="E248" s="13">
        <v>85.4</v>
      </c>
      <c r="F248" s="11">
        <f>D248*0.5+E248*0.5</f>
        <v>78.15</v>
      </c>
      <c r="G248" s="11" t="s">
        <v>17</v>
      </c>
      <c r="H248" s="11"/>
      <c r="I248" s="1">
        <v>3</v>
      </c>
    </row>
    <row r="249" s="1" customFormat="1" ht="20" customHeight="1" spans="1:9">
      <c r="A249" s="6" t="s">
        <v>374</v>
      </c>
      <c r="B249" s="6"/>
      <c r="C249" s="6"/>
      <c r="D249" s="7"/>
      <c r="E249" s="6"/>
      <c r="F249" s="6"/>
      <c r="G249" s="6"/>
      <c r="H249" s="6"/>
    </row>
    <row r="250" s="1" customFormat="1" ht="34" customHeight="1" spans="1:9">
      <c r="A250" s="8" t="s">
        <v>3</v>
      </c>
      <c r="B250" s="8" t="s">
        <v>4</v>
      </c>
      <c r="C250" s="8" t="s">
        <v>5</v>
      </c>
      <c r="D250" s="9" t="s">
        <v>6</v>
      </c>
      <c r="E250" s="10" t="s">
        <v>7</v>
      </c>
      <c r="F250" s="10" t="s">
        <v>8</v>
      </c>
      <c r="G250" s="10" t="s">
        <v>9</v>
      </c>
      <c r="H250" s="8" t="s">
        <v>10</v>
      </c>
      <c r="I250" s="1" t="s">
        <v>37</v>
      </c>
    </row>
    <row r="251" s="1" customFormat="1" ht="20" customHeight="1" spans="1:9">
      <c r="A251" s="11">
        <v>1</v>
      </c>
      <c r="B251" s="11" t="s">
        <v>375</v>
      </c>
      <c r="C251" s="11" t="s">
        <v>376</v>
      </c>
      <c r="D251" s="13">
        <f>86.8</f>
        <v>86.8</v>
      </c>
      <c r="E251" s="13">
        <v>87.2</v>
      </c>
      <c r="F251" s="13">
        <f>D251*0.5+E251*0.5</f>
        <v>87</v>
      </c>
      <c r="G251" s="11" t="s">
        <v>14</v>
      </c>
      <c r="H251" s="11"/>
      <c r="I251" s="1">
        <v>1</v>
      </c>
    </row>
    <row r="252" s="1" customFormat="1" ht="20" customHeight="1" spans="1:9">
      <c r="A252" s="11">
        <v>2</v>
      </c>
      <c r="B252" s="11" t="s">
        <v>377</v>
      </c>
      <c r="C252" s="11" t="s">
        <v>378</v>
      </c>
      <c r="D252" s="13">
        <f>72.4</f>
        <v>72.4</v>
      </c>
      <c r="E252" s="13">
        <v>80.6</v>
      </c>
      <c r="F252" s="13">
        <f>D252*0.5+E252*0.5</f>
        <v>76.5</v>
      </c>
      <c r="G252" s="11" t="s">
        <v>17</v>
      </c>
      <c r="H252" s="11"/>
      <c r="I252" s="1">
        <v>2</v>
      </c>
    </row>
    <row r="253" s="1" customFormat="1" ht="20" customHeight="1" spans="1:9">
      <c r="A253" s="11">
        <v>3</v>
      </c>
      <c r="B253" s="11" t="s">
        <v>379</v>
      </c>
      <c r="C253" s="11" t="s">
        <v>380</v>
      </c>
      <c r="D253" s="13">
        <f>73.1</f>
        <v>73.1</v>
      </c>
      <c r="E253" s="13" t="s">
        <v>44</v>
      </c>
      <c r="F253" s="13"/>
      <c r="G253" s="11" t="s">
        <v>17</v>
      </c>
      <c r="H253" s="11"/>
      <c r="I253" s="1" t="s">
        <v>44</v>
      </c>
    </row>
    <row r="254" s="1" customFormat="1" ht="20" customHeight="1" spans="1:9">
      <c r="A254" s="6" t="s">
        <v>381</v>
      </c>
      <c r="B254" s="6"/>
      <c r="C254" s="6"/>
      <c r="D254" s="7"/>
      <c r="E254" s="6"/>
      <c r="F254" s="6"/>
      <c r="G254" s="6"/>
      <c r="H254" s="6"/>
    </row>
    <row r="255" s="1" customFormat="1" ht="34" customHeight="1" spans="1:9">
      <c r="A255" s="8" t="s">
        <v>3</v>
      </c>
      <c r="B255" s="8" t="s">
        <v>4</v>
      </c>
      <c r="C255" s="8" t="s">
        <v>5</v>
      </c>
      <c r="D255" s="9" t="s">
        <v>6</v>
      </c>
      <c r="E255" s="10" t="s">
        <v>7</v>
      </c>
      <c r="F255" s="10" t="s">
        <v>8</v>
      </c>
      <c r="G255" s="10" t="s">
        <v>9</v>
      </c>
      <c r="H255" s="8" t="s">
        <v>10</v>
      </c>
      <c r="I255" s="1" t="s">
        <v>37</v>
      </c>
    </row>
    <row r="256" s="1" customFormat="1" ht="20" customHeight="1" spans="1:9">
      <c r="A256" s="11">
        <v>1</v>
      </c>
      <c r="B256" s="11" t="s">
        <v>382</v>
      </c>
      <c r="C256" s="11" t="s">
        <v>383</v>
      </c>
      <c r="D256" s="13">
        <f>85.6</f>
        <v>85.6</v>
      </c>
      <c r="E256" s="13">
        <v>74</v>
      </c>
      <c r="F256" s="13">
        <f>D256*0.5+E256*0.5</f>
        <v>79.8</v>
      </c>
      <c r="G256" s="11" t="s">
        <v>14</v>
      </c>
      <c r="H256" s="11"/>
      <c r="I256" s="1">
        <v>1</v>
      </c>
    </row>
    <row r="257" s="1" customFormat="1" ht="20" customHeight="1" spans="1:9">
      <c r="A257" s="11">
        <v>2</v>
      </c>
      <c r="B257" s="11" t="s">
        <v>384</v>
      </c>
      <c r="C257" s="11" t="s">
        <v>385</v>
      </c>
      <c r="D257" s="13">
        <f>80.1</f>
        <v>80.1</v>
      </c>
      <c r="E257" s="13">
        <v>76.8</v>
      </c>
      <c r="F257" s="13">
        <f>D257*0.5+E257*0.5</f>
        <v>78.45</v>
      </c>
      <c r="G257" s="11" t="s">
        <v>17</v>
      </c>
      <c r="H257" s="11"/>
      <c r="I257" s="1">
        <v>2</v>
      </c>
    </row>
    <row r="258" s="1" customFormat="1" ht="20" customHeight="1" spans="1:9">
      <c r="A258" s="11">
        <v>3</v>
      </c>
      <c r="B258" s="11" t="s">
        <v>386</v>
      </c>
      <c r="C258" s="11" t="s">
        <v>387</v>
      </c>
      <c r="D258" s="13">
        <f>70.9</f>
        <v>70.9</v>
      </c>
      <c r="E258" s="13" t="s">
        <v>44</v>
      </c>
      <c r="F258" s="11"/>
      <c r="G258" s="11" t="s">
        <v>17</v>
      </c>
      <c r="H258" s="11"/>
      <c r="I258" s="1" t="s">
        <v>44</v>
      </c>
    </row>
    <row r="259" s="1" customFormat="1" ht="20" customHeight="1" spans="1:9">
      <c r="A259" s="6" t="s">
        <v>388</v>
      </c>
      <c r="B259" s="6"/>
      <c r="C259" s="6"/>
      <c r="D259" s="7"/>
      <c r="E259" s="6"/>
      <c r="F259" s="6"/>
      <c r="G259" s="6"/>
      <c r="H259" s="6"/>
    </row>
    <row r="260" s="1" customFormat="1" ht="34" customHeight="1" spans="1:9">
      <c r="A260" s="8" t="s">
        <v>3</v>
      </c>
      <c r="B260" s="8" t="s">
        <v>4</v>
      </c>
      <c r="C260" s="8" t="s">
        <v>5</v>
      </c>
      <c r="D260" s="9" t="s">
        <v>6</v>
      </c>
      <c r="E260" s="10" t="s">
        <v>7</v>
      </c>
      <c r="F260" s="10" t="s">
        <v>8</v>
      </c>
      <c r="G260" s="10" t="s">
        <v>9</v>
      </c>
      <c r="H260" s="8" t="s">
        <v>10</v>
      </c>
      <c r="I260" s="1" t="s">
        <v>11</v>
      </c>
    </row>
    <row r="261" s="1" customFormat="1" ht="20" customHeight="1" spans="1:9">
      <c r="A261" s="11">
        <v>1</v>
      </c>
      <c r="B261" s="11" t="s">
        <v>389</v>
      </c>
      <c r="C261" s="11" t="s">
        <v>390</v>
      </c>
      <c r="D261" s="13">
        <f>67.9</f>
        <v>67.9</v>
      </c>
      <c r="E261" s="13">
        <v>86.2</v>
      </c>
      <c r="F261" s="11">
        <f>D261*0.5+E261*0.5</f>
        <v>77.05</v>
      </c>
      <c r="G261" s="11" t="s">
        <v>14</v>
      </c>
      <c r="H261" s="11"/>
      <c r="I261" s="1">
        <v>1</v>
      </c>
    </row>
    <row r="262" s="1" customFormat="1" ht="20" customHeight="1" spans="1:9">
      <c r="A262" s="11">
        <v>2</v>
      </c>
      <c r="B262" s="11" t="s">
        <v>391</v>
      </c>
      <c r="C262" s="11" t="s">
        <v>392</v>
      </c>
      <c r="D262" s="13">
        <f>68.5</f>
        <v>68.5</v>
      </c>
      <c r="E262" s="13">
        <v>83.2</v>
      </c>
      <c r="F262" s="11">
        <f>D262*0.5+E262*0.5</f>
        <v>75.85</v>
      </c>
      <c r="G262" s="11" t="s">
        <v>17</v>
      </c>
      <c r="H262" s="11"/>
      <c r="I262" s="1">
        <v>2</v>
      </c>
    </row>
    <row r="263" s="1" customFormat="1" ht="20" customHeight="1" spans="1:9">
      <c r="A263" s="11">
        <v>3</v>
      </c>
      <c r="B263" s="11" t="s">
        <v>393</v>
      </c>
      <c r="C263" s="11" t="s">
        <v>394</v>
      </c>
      <c r="D263" s="13">
        <f>68.3</f>
        <v>68.3</v>
      </c>
      <c r="E263" s="13">
        <v>62.6</v>
      </c>
      <c r="F263" s="11">
        <f>D263*0.5+E263*0.5</f>
        <v>65.45</v>
      </c>
      <c r="G263" s="11" t="s">
        <v>17</v>
      </c>
      <c r="H263" s="11"/>
      <c r="I263" s="1">
        <v>3</v>
      </c>
    </row>
    <row r="264" s="1" customFormat="1" ht="20" customHeight="1" spans="1:9">
      <c r="A264" s="6" t="s">
        <v>395</v>
      </c>
      <c r="B264" s="6"/>
      <c r="C264" s="6"/>
      <c r="D264" s="7"/>
      <c r="E264" s="6"/>
      <c r="F264" s="6"/>
      <c r="G264" s="6"/>
      <c r="H264" s="6"/>
    </row>
    <row r="265" s="1" customFormat="1" ht="34" customHeight="1" spans="1:9">
      <c r="A265" s="8" t="s">
        <v>3</v>
      </c>
      <c r="B265" s="8" t="s">
        <v>4</v>
      </c>
      <c r="C265" s="8" t="s">
        <v>5</v>
      </c>
      <c r="D265" s="9" t="s">
        <v>6</v>
      </c>
      <c r="E265" s="10" t="s">
        <v>7</v>
      </c>
      <c r="F265" s="10" t="s">
        <v>8</v>
      </c>
      <c r="G265" s="10" t="s">
        <v>9</v>
      </c>
      <c r="H265" s="8" t="s">
        <v>10</v>
      </c>
      <c r="I265" s="1" t="s">
        <v>37</v>
      </c>
    </row>
    <row r="266" s="1" customFormat="1" ht="20" customHeight="1" spans="1:9">
      <c r="A266" s="11">
        <v>1</v>
      </c>
      <c r="B266" s="11" t="s">
        <v>396</v>
      </c>
      <c r="C266" s="11" t="s">
        <v>397</v>
      </c>
      <c r="D266" s="13">
        <f>64.9</f>
        <v>64.9</v>
      </c>
      <c r="E266" s="13">
        <v>85.8</v>
      </c>
      <c r="F266" s="13">
        <f>D266*0.5+E266*0.5</f>
        <v>75.35</v>
      </c>
      <c r="G266" s="11" t="s">
        <v>14</v>
      </c>
      <c r="H266" s="11"/>
      <c r="I266" s="1">
        <v>1</v>
      </c>
    </row>
    <row r="267" s="1" customFormat="1" ht="20" customHeight="1" spans="1:9">
      <c r="A267" s="11">
        <v>2</v>
      </c>
      <c r="B267" s="11" t="s">
        <v>398</v>
      </c>
      <c r="C267" s="11" t="s">
        <v>399</v>
      </c>
      <c r="D267" s="13">
        <f>64.2</f>
        <v>64.2</v>
      </c>
      <c r="E267" s="13">
        <v>84.2</v>
      </c>
      <c r="F267" s="13">
        <f>D267*0.5+E267*0.5</f>
        <v>74.2</v>
      </c>
      <c r="G267" s="11" t="s">
        <v>17</v>
      </c>
      <c r="H267" s="11"/>
      <c r="I267" s="1">
        <v>2</v>
      </c>
    </row>
    <row r="268" s="1" customFormat="1" ht="20" customHeight="1" spans="1:9">
      <c r="A268" s="11">
        <v>3</v>
      </c>
      <c r="B268" s="11" t="s">
        <v>400</v>
      </c>
      <c r="C268" s="11" t="s">
        <v>401</v>
      </c>
      <c r="D268" s="13">
        <f>66.4</f>
        <v>66.4</v>
      </c>
      <c r="E268" s="13" t="s">
        <v>44</v>
      </c>
      <c r="F268" s="13"/>
      <c r="G268" s="11" t="s">
        <v>17</v>
      </c>
      <c r="H268" s="11"/>
      <c r="I268" s="1" t="s">
        <v>44</v>
      </c>
    </row>
    <row r="269" s="1" customFormat="1" ht="20" customHeight="1" spans="1:9">
      <c r="A269" s="6" t="s">
        <v>402</v>
      </c>
      <c r="B269" s="6"/>
      <c r="C269" s="6"/>
      <c r="D269" s="7"/>
      <c r="E269" s="6"/>
      <c r="F269" s="6"/>
      <c r="G269" s="6"/>
      <c r="H269" s="6"/>
    </row>
    <row r="270" s="1" customFormat="1" ht="34" customHeight="1" spans="1:9">
      <c r="A270" s="8" t="s">
        <v>3</v>
      </c>
      <c r="B270" s="8" t="s">
        <v>4</v>
      </c>
      <c r="C270" s="8" t="s">
        <v>5</v>
      </c>
      <c r="D270" s="9" t="s">
        <v>6</v>
      </c>
      <c r="E270" s="10" t="s">
        <v>7</v>
      </c>
      <c r="F270" s="10" t="s">
        <v>8</v>
      </c>
      <c r="G270" s="10" t="s">
        <v>9</v>
      </c>
      <c r="H270" s="8" t="s">
        <v>10</v>
      </c>
      <c r="I270" s="1" t="s">
        <v>11</v>
      </c>
    </row>
    <row r="271" s="1" customFormat="1" ht="20" customHeight="1" spans="1:9">
      <c r="A271" s="11">
        <v>1</v>
      </c>
      <c r="B271" s="11" t="s">
        <v>403</v>
      </c>
      <c r="C271" s="11" t="s">
        <v>404</v>
      </c>
      <c r="D271" s="13">
        <f>88.5</f>
        <v>88.5</v>
      </c>
      <c r="E271" s="13">
        <v>79.6</v>
      </c>
      <c r="F271" s="13">
        <f>D271*0.5+E271*0.5</f>
        <v>84.05</v>
      </c>
      <c r="G271" s="11" t="s">
        <v>14</v>
      </c>
      <c r="H271" s="11"/>
      <c r="I271" s="1">
        <v>1</v>
      </c>
    </row>
    <row r="272" s="1" customFormat="1" ht="20" customHeight="1" spans="1:9">
      <c r="A272" s="11">
        <v>2</v>
      </c>
      <c r="B272" s="11" t="s">
        <v>405</v>
      </c>
      <c r="C272" s="11" t="s">
        <v>406</v>
      </c>
      <c r="D272" s="13">
        <f>79.8</f>
        <v>79.8</v>
      </c>
      <c r="E272" s="13">
        <v>75.4</v>
      </c>
      <c r="F272" s="13">
        <f>D272*0.5+E272*0.5</f>
        <v>77.6</v>
      </c>
      <c r="G272" s="11" t="s">
        <v>17</v>
      </c>
      <c r="H272" s="11"/>
      <c r="I272" s="1">
        <v>2</v>
      </c>
    </row>
    <row r="273" s="1" customFormat="1" ht="20" customHeight="1" spans="1:9">
      <c r="A273" s="11">
        <v>3</v>
      </c>
      <c r="B273" s="11" t="s">
        <v>407</v>
      </c>
      <c r="C273" s="11" t="s">
        <v>408</v>
      </c>
      <c r="D273" s="13">
        <f>75.5</f>
        <v>75.5</v>
      </c>
      <c r="E273" s="13">
        <v>70.8</v>
      </c>
      <c r="F273" s="13">
        <f>D273*0.5+E273*0.5</f>
        <v>73.15</v>
      </c>
      <c r="G273" s="11" t="s">
        <v>17</v>
      </c>
      <c r="H273" s="11"/>
      <c r="I273" s="1">
        <v>3</v>
      </c>
    </row>
    <row r="274" s="1" customFormat="1" ht="20" customHeight="1" spans="1:9">
      <c r="A274" s="6" t="s">
        <v>409</v>
      </c>
      <c r="B274" s="6"/>
      <c r="C274" s="6"/>
      <c r="D274" s="7"/>
      <c r="E274" s="6"/>
      <c r="F274" s="6"/>
      <c r="G274" s="6"/>
      <c r="H274" s="6"/>
    </row>
    <row r="275" s="1" customFormat="1" ht="34" customHeight="1" spans="1:9">
      <c r="A275" s="8" t="s">
        <v>3</v>
      </c>
      <c r="B275" s="8" t="s">
        <v>4</v>
      </c>
      <c r="C275" s="8" t="s">
        <v>5</v>
      </c>
      <c r="D275" s="9" t="s">
        <v>6</v>
      </c>
      <c r="E275" s="10" t="s">
        <v>7</v>
      </c>
      <c r="F275" s="10" t="s">
        <v>8</v>
      </c>
      <c r="G275" s="10" t="s">
        <v>9</v>
      </c>
      <c r="H275" s="8" t="s">
        <v>10</v>
      </c>
      <c r="I275" s="1" t="s">
        <v>37</v>
      </c>
    </row>
    <row r="276" s="1" customFormat="1" ht="20" customHeight="1" spans="1:9">
      <c r="A276" s="11">
        <v>1</v>
      </c>
      <c r="B276" s="11" t="s">
        <v>410</v>
      </c>
      <c r="C276" s="11" t="s">
        <v>411</v>
      </c>
      <c r="D276" s="13">
        <f>72.3</f>
        <v>72.3</v>
      </c>
      <c r="E276" s="13">
        <v>88</v>
      </c>
      <c r="F276" s="13">
        <f>D276*0.5+E276*0.5</f>
        <v>80.15</v>
      </c>
      <c r="G276" s="11" t="s">
        <v>14</v>
      </c>
      <c r="H276" s="11"/>
      <c r="I276" s="1">
        <v>1</v>
      </c>
    </row>
    <row r="277" s="1" customFormat="1" ht="20" customHeight="1" spans="1:9">
      <c r="A277" s="11">
        <v>2</v>
      </c>
      <c r="B277" s="11" t="s">
        <v>412</v>
      </c>
      <c r="C277" s="11" t="s">
        <v>413</v>
      </c>
      <c r="D277" s="13">
        <f>75.2</f>
        <v>75.2</v>
      </c>
      <c r="E277" s="13">
        <v>80.4</v>
      </c>
      <c r="F277" s="13">
        <f>D277*0.5+E277*0.5</f>
        <v>77.8</v>
      </c>
      <c r="G277" s="11" t="s">
        <v>17</v>
      </c>
      <c r="H277" s="11"/>
      <c r="I277" s="1">
        <v>2</v>
      </c>
    </row>
    <row r="278" s="1" customFormat="1" ht="20" customHeight="1" spans="1:9">
      <c r="A278" s="11">
        <v>3</v>
      </c>
      <c r="B278" s="11" t="s">
        <v>414</v>
      </c>
      <c r="C278" s="11" t="s">
        <v>415</v>
      </c>
      <c r="D278" s="13">
        <f>71.2</f>
        <v>71.2</v>
      </c>
      <c r="E278" s="13" t="s">
        <v>44</v>
      </c>
      <c r="F278" s="13"/>
      <c r="G278" s="11" t="s">
        <v>17</v>
      </c>
      <c r="H278" s="11"/>
      <c r="I278" s="1" t="s">
        <v>44</v>
      </c>
    </row>
    <row r="279" s="1" customFormat="1" ht="20" customHeight="1" spans="1:9">
      <c r="A279" s="6" t="s">
        <v>416</v>
      </c>
      <c r="B279" s="6"/>
      <c r="C279" s="6"/>
      <c r="D279" s="7"/>
      <c r="E279" s="6"/>
      <c r="F279" s="6"/>
      <c r="G279" s="6"/>
      <c r="H279" s="6"/>
    </row>
    <row r="280" s="1" customFormat="1" ht="34" customHeight="1" spans="1:9">
      <c r="A280" s="8" t="s">
        <v>3</v>
      </c>
      <c r="B280" s="8" t="s">
        <v>4</v>
      </c>
      <c r="C280" s="8" t="s">
        <v>5</v>
      </c>
      <c r="D280" s="9" t="s">
        <v>6</v>
      </c>
      <c r="E280" s="10" t="s">
        <v>7</v>
      </c>
      <c r="F280" s="10" t="s">
        <v>8</v>
      </c>
      <c r="G280" s="10" t="s">
        <v>9</v>
      </c>
      <c r="H280" s="8" t="s">
        <v>10</v>
      </c>
      <c r="I280" s="1" t="s">
        <v>11</v>
      </c>
    </row>
    <row r="281" s="1" customFormat="1" ht="20" customHeight="1" spans="1:9">
      <c r="A281" s="11">
        <v>1</v>
      </c>
      <c r="B281" s="11" t="s">
        <v>417</v>
      </c>
      <c r="C281" s="11" t="s">
        <v>418</v>
      </c>
      <c r="D281" s="13">
        <f>79.8</f>
        <v>79.8</v>
      </c>
      <c r="E281" s="13">
        <v>69.84</v>
      </c>
      <c r="F281" s="11">
        <f>D281*0.5+E281*0.5</f>
        <v>74.82</v>
      </c>
      <c r="G281" s="11" t="s">
        <v>14</v>
      </c>
      <c r="H281" s="11"/>
      <c r="I281" s="1">
        <v>1</v>
      </c>
    </row>
    <row r="282" s="1" customFormat="1" ht="20" customHeight="1" spans="1:9">
      <c r="A282" s="11">
        <v>2</v>
      </c>
      <c r="B282" s="11" t="s">
        <v>419</v>
      </c>
      <c r="C282" s="11" t="s">
        <v>420</v>
      </c>
      <c r="D282" s="13">
        <f>68</f>
        <v>68</v>
      </c>
      <c r="E282" s="13">
        <v>69.5</v>
      </c>
      <c r="F282" s="11">
        <f>D282*0.5+E282*0.5</f>
        <v>68.75</v>
      </c>
      <c r="G282" s="11" t="s">
        <v>17</v>
      </c>
      <c r="H282" s="11"/>
      <c r="I282" s="1">
        <v>2</v>
      </c>
    </row>
    <row r="283" s="1" customFormat="1" ht="20" customHeight="1" spans="1:9">
      <c r="A283" s="11">
        <v>3</v>
      </c>
      <c r="B283" s="11" t="s">
        <v>421</v>
      </c>
      <c r="C283" s="11" t="s">
        <v>422</v>
      </c>
      <c r="D283" s="13">
        <f>66.7</f>
        <v>66.7</v>
      </c>
      <c r="E283" s="13">
        <v>70</v>
      </c>
      <c r="F283" s="11">
        <f>D283*0.5+E283*0.5</f>
        <v>68.35</v>
      </c>
      <c r="G283" s="11" t="s">
        <v>17</v>
      </c>
      <c r="H283" s="11"/>
      <c r="I283" s="1">
        <v>3</v>
      </c>
    </row>
    <row r="284" s="1" customFormat="1" ht="20" customHeight="1" spans="1:9">
      <c r="A284" s="6" t="s">
        <v>423</v>
      </c>
      <c r="B284" s="6"/>
      <c r="C284" s="6"/>
      <c r="D284" s="7"/>
      <c r="E284" s="6"/>
      <c r="F284" s="6"/>
      <c r="G284" s="6"/>
      <c r="H284" s="6"/>
    </row>
    <row r="285" s="1" customFormat="1" ht="34" customHeight="1" spans="1:9">
      <c r="A285" s="8" t="s">
        <v>3</v>
      </c>
      <c r="B285" s="8" t="s">
        <v>4</v>
      </c>
      <c r="C285" s="8" t="s">
        <v>5</v>
      </c>
      <c r="D285" s="9" t="s">
        <v>6</v>
      </c>
      <c r="E285" s="10" t="s">
        <v>7</v>
      </c>
      <c r="F285" s="10" t="s">
        <v>8</v>
      </c>
      <c r="G285" s="10" t="s">
        <v>9</v>
      </c>
      <c r="H285" s="8" t="s">
        <v>10</v>
      </c>
      <c r="I285" s="1" t="s">
        <v>37</v>
      </c>
    </row>
    <row r="286" s="1" customFormat="1" ht="20" customHeight="1" spans="1:9">
      <c r="A286" s="11">
        <v>1</v>
      </c>
      <c r="B286" s="11" t="s">
        <v>424</v>
      </c>
      <c r="C286" s="11" t="s">
        <v>425</v>
      </c>
      <c r="D286" s="13">
        <f>70.9</f>
        <v>70.9</v>
      </c>
      <c r="E286" s="13">
        <v>90</v>
      </c>
      <c r="F286" s="13">
        <f>D286*0.5+E286*0.5</f>
        <v>80.45</v>
      </c>
      <c r="G286" s="11" t="s">
        <v>14</v>
      </c>
      <c r="H286" s="11"/>
      <c r="I286" s="1">
        <v>1</v>
      </c>
    </row>
    <row r="287" s="1" customFormat="1" ht="20" customHeight="1" spans="1:9">
      <c r="A287" s="11">
        <v>2</v>
      </c>
      <c r="B287" s="11" t="s">
        <v>426</v>
      </c>
      <c r="C287" s="11" t="s">
        <v>427</v>
      </c>
      <c r="D287" s="13">
        <f>67.8</f>
        <v>67.8</v>
      </c>
      <c r="E287" s="13">
        <v>80</v>
      </c>
      <c r="F287" s="13">
        <f>D287*0.5+E287*0.5</f>
        <v>73.9</v>
      </c>
      <c r="G287" s="11" t="s">
        <v>17</v>
      </c>
      <c r="H287" s="11"/>
      <c r="I287" s="1">
        <v>2</v>
      </c>
    </row>
    <row r="288" s="1" customFormat="1" ht="20" customHeight="1" spans="1:9">
      <c r="A288" s="11">
        <v>3</v>
      </c>
      <c r="B288" s="11" t="s">
        <v>428</v>
      </c>
      <c r="C288" s="11" t="s">
        <v>429</v>
      </c>
      <c r="D288" s="13">
        <f>66.9</f>
        <v>66.9</v>
      </c>
      <c r="E288" s="13" t="s">
        <v>44</v>
      </c>
      <c r="F288" s="13"/>
      <c r="G288" s="11" t="s">
        <v>17</v>
      </c>
      <c r="H288" s="11"/>
      <c r="I288" s="1" t="s">
        <v>44</v>
      </c>
    </row>
    <row r="289" s="1" customFormat="1" ht="20" customHeight="1" spans="1:9">
      <c r="A289" s="6" t="s">
        <v>430</v>
      </c>
      <c r="B289" s="6"/>
      <c r="C289" s="6"/>
      <c r="D289" s="7"/>
      <c r="E289" s="6"/>
      <c r="F289" s="6"/>
      <c r="G289" s="6"/>
      <c r="H289" s="6"/>
    </row>
    <row r="290" s="1" customFormat="1" ht="34" customHeight="1" spans="1:9">
      <c r="A290" s="8" t="s">
        <v>3</v>
      </c>
      <c r="B290" s="8" t="s">
        <v>4</v>
      </c>
      <c r="C290" s="8" t="s">
        <v>5</v>
      </c>
      <c r="D290" s="9" t="s">
        <v>6</v>
      </c>
      <c r="E290" s="10" t="s">
        <v>7</v>
      </c>
      <c r="F290" s="10" t="s">
        <v>8</v>
      </c>
      <c r="G290" s="10" t="s">
        <v>9</v>
      </c>
      <c r="H290" s="8" t="s">
        <v>10</v>
      </c>
      <c r="I290" s="1" t="s">
        <v>11</v>
      </c>
    </row>
    <row r="291" s="1" customFormat="1" ht="20" customHeight="1" spans="1:9">
      <c r="A291" s="11">
        <v>1</v>
      </c>
      <c r="B291" s="11" t="s">
        <v>431</v>
      </c>
      <c r="C291" s="11" t="s">
        <v>432</v>
      </c>
      <c r="D291" s="13">
        <f>61.1</f>
        <v>61.1</v>
      </c>
      <c r="E291" s="13">
        <v>85.6</v>
      </c>
      <c r="F291" s="13">
        <f>D291*0.5+E291*0.5</f>
        <v>73.35</v>
      </c>
      <c r="G291" s="11" t="s">
        <v>14</v>
      </c>
      <c r="H291" s="11"/>
      <c r="I291" s="1">
        <v>1</v>
      </c>
    </row>
    <row r="292" s="1" customFormat="1" ht="20" customHeight="1" spans="1:9">
      <c r="A292" s="11">
        <v>2</v>
      </c>
      <c r="B292" s="11" t="s">
        <v>433</v>
      </c>
      <c r="C292" s="11" t="s">
        <v>434</v>
      </c>
      <c r="D292" s="13">
        <f>61.2</f>
        <v>61.2</v>
      </c>
      <c r="E292" s="13">
        <v>83.4</v>
      </c>
      <c r="F292" s="13">
        <f>D292*0.5+E292*0.5</f>
        <v>72.3</v>
      </c>
      <c r="G292" s="11" t="s">
        <v>17</v>
      </c>
      <c r="H292" s="11"/>
      <c r="I292" s="1">
        <v>2</v>
      </c>
    </row>
    <row r="293" s="1" customFormat="1" ht="20" customHeight="1" spans="1:9">
      <c r="A293" s="11">
        <v>3</v>
      </c>
      <c r="B293" s="11" t="s">
        <v>435</v>
      </c>
      <c r="C293" s="11" t="s">
        <v>436</v>
      </c>
      <c r="D293" s="13">
        <f>64.1</f>
        <v>64.1</v>
      </c>
      <c r="E293" s="13">
        <v>72.2</v>
      </c>
      <c r="F293" s="13">
        <f>D293*0.5+E293*0.5</f>
        <v>68.15</v>
      </c>
      <c r="G293" s="11" t="s">
        <v>17</v>
      </c>
      <c r="H293" s="11"/>
      <c r="I293" s="1">
        <v>3</v>
      </c>
    </row>
    <row r="294" s="1" customFormat="1" ht="20" customHeight="1" spans="1:9">
      <c r="A294" s="6" t="s">
        <v>437</v>
      </c>
      <c r="B294" s="6"/>
      <c r="C294" s="6"/>
      <c r="D294" s="7"/>
      <c r="E294" s="6"/>
      <c r="F294" s="6"/>
      <c r="G294" s="6"/>
      <c r="H294" s="6"/>
    </row>
    <row r="295" s="1" customFormat="1" ht="34" customHeight="1" spans="1:9">
      <c r="A295" s="8" t="s">
        <v>3</v>
      </c>
      <c r="B295" s="8" t="s">
        <v>4</v>
      </c>
      <c r="C295" s="8" t="s">
        <v>5</v>
      </c>
      <c r="D295" s="9" t="s">
        <v>6</v>
      </c>
      <c r="E295" s="10" t="s">
        <v>7</v>
      </c>
      <c r="F295" s="10" t="s">
        <v>8</v>
      </c>
      <c r="G295" s="10" t="s">
        <v>9</v>
      </c>
      <c r="H295" s="8" t="s">
        <v>10</v>
      </c>
      <c r="I295" s="1" t="s">
        <v>37</v>
      </c>
    </row>
    <row r="296" s="1" customFormat="1" ht="20" customHeight="1" spans="1:9">
      <c r="A296" s="11">
        <v>1</v>
      </c>
      <c r="B296" s="11" t="s">
        <v>438</v>
      </c>
      <c r="C296" s="11" t="s">
        <v>439</v>
      </c>
      <c r="D296" s="13">
        <f>79.8</f>
        <v>79.8</v>
      </c>
      <c r="E296" s="13">
        <v>75.6</v>
      </c>
      <c r="F296" s="13">
        <f>D296*0.5+E296*0.5</f>
        <v>77.7</v>
      </c>
      <c r="G296" s="11" t="s">
        <v>14</v>
      </c>
      <c r="H296" s="11"/>
      <c r="I296" s="1">
        <v>1</v>
      </c>
    </row>
    <row r="297" s="1" customFormat="1" ht="20" customHeight="1" spans="1:9">
      <c r="A297" s="11">
        <v>2</v>
      </c>
      <c r="B297" s="11" t="s">
        <v>440</v>
      </c>
      <c r="C297" s="11" t="s">
        <v>441</v>
      </c>
      <c r="D297" s="13">
        <f>61.9</f>
        <v>61.9</v>
      </c>
      <c r="E297" s="13">
        <v>77.4</v>
      </c>
      <c r="F297" s="13">
        <f>D297*0.5+E297*0.5</f>
        <v>69.65</v>
      </c>
      <c r="G297" s="11" t="s">
        <v>17</v>
      </c>
      <c r="H297" s="11"/>
      <c r="I297" s="1">
        <v>2</v>
      </c>
    </row>
    <row r="298" s="1" customFormat="1" ht="20" customHeight="1" spans="1:9">
      <c r="A298" s="11">
        <v>3</v>
      </c>
      <c r="B298" s="11" t="s">
        <v>442</v>
      </c>
      <c r="C298" s="11" t="s">
        <v>443</v>
      </c>
      <c r="D298" s="13">
        <f>65.3</f>
        <v>65.3</v>
      </c>
      <c r="E298" s="13" t="s">
        <v>44</v>
      </c>
      <c r="F298" s="13"/>
      <c r="G298" s="11" t="s">
        <v>17</v>
      </c>
      <c r="H298" s="11"/>
      <c r="I298" s="1" t="s">
        <v>44</v>
      </c>
    </row>
    <row r="299" s="1" customFormat="1" ht="20" customHeight="1" spans="1:9">
      <c r="A299" s="6" t="s">
        <v>444</v>
      </c>
      <c r="B299" s="6"/>
      <c r="C299" s="6"/>
      <c r="D299" s="7"/>
      <c r="E299" s="6"/>
      <c r="F299" s="6"/>
      <c r="G299" s="6"/>
      <c r="H299" s="6"/>
    </row>
    <row r="300" s="1" customFormat="1" ht="34" customHeight="1" spans="1:9">
      <c r="A300" s="8" t="s">
        <v>3</v>
      </c>
      <c r="B300" s="8" t="s">
        <v>4</v>
      </c>
      <c r="C300" s="8" t="s">
        <v>5</v>
      </c>
      <c r="D300" s="9" t="s">
        <v>6</v>
      </c>
      <c r="E300" s="10" t="s">
        <v>7</v>
      </c>
      <c r="F300" s="10" t="s">
        <v>8</v>
      </c>
      <c r="G300" s="10" t="s">
        <v>9</v>
      </c>
      <c r="H300" s="8" t="s">
        <v>10</v>
      </c>
      <c r="I300" s="1" t="s">
        <v>37</v>
      </c>
    </row>
    <row r="301" s="1" customFormat="1" ht="20" customHeight="1" spans="1:9">
      <c r="A301" s="11">
        <v>1</v>
      </c>
      <c r="B301" s="11" t="s">
        <v>445</v>
      </c>
      <c r="C301" s="11" t="s">
        <v>446</v>
      </c>
      <c r="D301" s="13">
        <f>76.3</f>
        <v>76.3</v>
      </c>
      <c r="E301" s="13">
        <v>80.6</v>
      </c>
      <c r="F301" s="11">
        <f>D301*0.5+E301*0.5</f>
        <v>78.45</v>
      </c>
      <c r="G301" s="11" t="s">
        <v>14</v>
      </c>
      <c r="H301" s="11"/>
      <c r="I301" s="1">
        <v>1</v>
      </c>
    </row>
    <row r="302" s="1" customFormat="1" ht="20" customHeight="1" spans="1:9">
      <c r="A302" s="11">
        <v>2</v>
      </c>
      <c r="B302" s="11" t="s">
        <v>447</v>
      </c>
      <c r="C302" s="11" t="s">
        <v>448</v>
      </c>
      <c r="D302" s="13">
        <f>66.7</f>
        <v>66.7</v>
      </c>
      <c r="E302" s="13">
        <v>78.6</v>
      </c>
      <c r="F302" s="11">
        <f>D302*0.5+E302*0.5</f>
        <v>72.65</v>
      </c>
      <c r="G302" s="11" t="s">
        <v>17</v>
      </c>
      <c r="H302" s="11"/>
      <c r="I302" s="1">
        <v>2</v>
      </c>
    </row>
    <row r="303" s="1" customFormat="1" ht="20" customHeight="1" spans="1:9">
      <c r="A303" s="11">
        <v>3</v>
      </c>
      <c r="B303" s="11" t="s">
        <v>449</v>
      </c>
      <c r="C303" s="11" t="s">
        <v>450</v>
      </c>
      <c r="D303" s="13">
        <f>61.7</f>
        <v>61.7</v>
      </c>
      <c r="E303" s="13" t="s">
        <v>44</v>
      </c>
      <c r="F303" s="11"/>
      <c r="G303" s="11" t="s">
        <v>17</v>
      </c>
      <c r="H303" s="11"/>
      <c r="I303" s="1" t="s">
        <v>44</v>
      </c>
    </row>
    <row r="304" s="1" customFormat="1" ht="20" customHeight="1" spans="1:9">
      <c r="A304" s="6" t="s">
        <v>451</v>
      </c>
      <c r="B304" s="6"/>
      <c r="C304" s="6"/>
      <c r="D304" s="7"/>
      <c r="E304" s="6"/>
      <c r="F304" s="6"/>
      <c r="G304" s="6"/>
      <c r="H304" s="6"/>
    </row>
    <row r="305" s="1" customFormat="1" ht="34" customHeight="1" spans="1:9">
      <c r="A305" s="8" t="s">
        <v>3</v>
      </c>
      <c r="B305" s="8" t="s">
        <v>4</v>
      </c>
      <c r="C305" s="8" t="s">
        <v>5</v>
      </c>
      <c r="D305" s="9" t="s">
        <v>6</v>
      </c>
      <c r="E305" s="10" t="s">
        <v>7</v>
      </c>
      <c r="F305" s="10" t="s">
        <v>8</v>
      </c>
      <c r="G305" s="10" t="s">
        <v>9</v>
      </c>
      <c r="H305" s="8" t="s">
        <v>10</v>
      </c>
      <c r="I305" s="1" t="s">
        <v>11</v>
      </c>
    </row>
    <row r="306" s="1" customFormat="1" ht="20" customHeight="1" spans="1:9">
      <c r="A306" s="11">
        <v>1</v>
      </c>
      <c r="B306" s="11" t="s">
        <v>452</v>
      </c>
      <c r="C306" s="11" t="s">
        <v>453</v>
      </c>
      <c r="D306" s="13">
        <f>78.4</f>
        <v>78.4</v>
      </c>
      <c r="E306" s="13">
        <v>88.6</v>
      </c>
      <c r="F306" s="13">
        <f>D306*0.5+E306*0.5</f>
        <v>83.5</v>
      </c>
      <c r="G306" s="11" t="s">
        <v>14</v>
      </c>
      <c r="H306" s="11"/>
      <c r="I306" s="1">
        <v>1</v>
      </c>
    </row>
    <row r="307" s="1" customFormat="1" ht="20" customHeight="1" spans="1:9">
      <c r="A307" s="11">
        <v>2</v>
      </c>
      <c r="B307" s="11" t="s">
        <v>454</v>
      </c>
      <c r="C307" s="11" t="s">
        <v>455</v>
      </c>
      <c r="D307" s="13">
        <f>84.2</f>
        <v>84.2</v>
      </c>
      <c r="E307" s="13">
        <v>82.6</v>
      </c>
      <c r="F307" s="13">
        <f>D307*0.5+E307*0.5</f>
        <v>83.4</v>
      </c>
      <c r="G307" s="11" t="s">
        <v>17</v>
      </c>
      <c r="H307" s="11"/>
      <c r="I307" s="1">
        <v>2</v>
      </c>
    </row>
    <row r="308" s="1" customFormat="1" ht="20" customHeight="1" spans="1:9">
      <c r="A308" s="11">
        <v>3</v>
      </c>
      <c r="B308" s="11" t="s">
        <v>456</v>
      </c>
      <c r="C308" s="11" t="s">
        <v>457</v>
      </c>
      <c r="D308" s="13">
        <f>85</f>
        <v>85</v>
      </c>
      <c r="E308" s="13">
        <v>78.2</v>
      </c>
      <c r="F308" s="13">
        <f>D308*0.5+E308*0.5</f>
        <v>81.6</v>
      </c>
      <c r="G308" s="11" t="s">
        <v>17</v>
      </c>
      <c r="H308" s="11"/>
      <c r="I308" s="1">
        <v>3</v>
      </c>
    </row>
    <row r="309" s="1" customFormat="1" ht="20" customHeight="1" spans="1:9">
      <c r="A309" s="6" t="s">
        <v>458</v>
      </c>
      <c r="B309" s="6"/>
      <c r="C309" s="6"/>
      <c r="D309" s="7"/>
      <c r="E309" s="6"/>
      <c r="F309" s="6"/>
      <c r="G309" s="6"/>
      <c r="H309" s="6"/>
    </row>
    <row r="310" s="1" customFormat="1" ht="34" customHeight="1" spans="1:9">
      <c r="A310" s="8" t="s">
        <v>3</v>
      </c>
      <c r="B310" s="8" t="s">
        <v>4</v>
      </c>
      <c r="C310" s="8" t="s">
        <v>5</v>
      </c>
      <c r="D310" s="9" t="s">
        <v>6</v>
      </c>
      <c r="E310" s="10" t="s">
        <v>7</v>
      </c>
      <c r="F310" s="10" t="s">
        <v>8</v>
      </c>
      <c r="G310" s="10" t="s">
        <v>9</v>
      </c>
      <c r="H310" s="8" t="s">
        <v>10</v>
      </c>
      <c r="I310" s="1" t="s">
        <v>11</v>
      </c>
    </row>
    <row r="311" s="1" customFormat="1" ht="20" customHeight="1" spans="1:9">
      <c r="A311" s="11">
        <v>1</v>
      </c>
      <c r="B311" s="11" t="s">
        <v>459</v>
      </c>
      <c r="C311" s="11" t="s">
        <v>460</v>
      </c>
      <c r="D311" s="13">
        <f>85.3</f>
        <v>85.3</v>
      </c>
      <c r="E311" s="13">
        <v>86</v>
      </c>
      <c r="F311" s="13">
        <f>D311*0.5+E311*0.5</f>
        <v>85.65</v>
      </c>
      <c r="G311" s="11" t="s">
        <v>14</v>
      </c>
      <c r="H311" s="11"/>
      <c r="I311" s="1">
        <v>1</v>
      </c>
    </row>
    <row r="312" s="1" customFormat="1" ht="20" customHeight="1" spans="1:9">
      <c r="A312" s="11">
        <v>2</v>
      </c>
      <c r="B312" s="11" t="s">
        <v>461</v>
      </c>
      <c r="C312" s="11" t="s">
        <v>462</v>
      </c>
      <c r="D312" s="13">
        <f>82.8</f>
        <v>82.8</v>
      </c>
      <c r="E312" s="13">
        <v>76.2</v>
      </c>
      <c r="F312" s="13">
        <f>D312*0.5+E312*0.5</f>
        <v>79.5</v>
      </c>
      <c r="G312" s="11" t="s">
        <v>17</v>
      </c>
      <c r="H312" s="11"/>
      <c r="I312" s="1">
        <v>2</v>
      </c>
    </row>
    <row r="313" s="1" customFormat="1" ht="20" customHeight="1" spans="1:9">
      <c r="A313" s="11">
        <v>3</v>
      </c>
      <c r="B313" s="11" t="s">
        <v>463</v>
      </c>
      <c r="C313" s="11" t="s">
        <v>464</v>
      </c>
      <c r="D313" s="13">
        <f>82.7</f>
        <v>82.7</v>
      </c>
      <c r="E313" s="13">
        <v>73.4</v>
      </c>
      <c r="F313" s="13">
        <f>D313*0.5+E313*0.5</f>
        <v>78.05</v>
      </c>
      <c r="G313" s="11" t="s">
        <v>17</v>
      </c>
      <c r="H313" s="11"/>
      <c r="I313" s="1">
        <v>3</v>
      </c>
    </row>
    <row r="314" s="1" customFormat="1" ht="20" customHeight="1" spans="1:9">
      <c r="A314" s="11">
        <v>4</v>
      </c>
      <c r="B314" s="11" t="s">
        <v>465</v>
      </c>
      <c r="C314" s="11" t="s">
        <v>466</v>
      </c>
      <c r="D314" s="13">
        <f>82.7</f>
        <v>82.7</v>
      </c>
      <c r="E314" s="13" t="s">
        <v>44</v>
      </c>
      <c r="F314" s="11"/>
      <c r="G314" s="11" t="s">
        <v>17</v>
      </c>
      <c r="H314" s="11"/>
      <c r="I314" s="1" t="s">
        <v>44</v>
      </c>
    </row>
    <row r="315" s="1" customFormat="1" ht="20" customHeight="1" spans="1:9">
      <c r="A315" s="6" t="s">
        <v>467</v>
      </c>
      <c r="B315" s="6"/>
      <c r="C315" s="6"/>
      <c r="D315" s="7"/>
      <c r="E315" s="6"/>
      <c r="F315" s="6"/>
      <c r="G315" s="6"/>
      <c r="H315" s="6"/>
    </row>
    <row r="316" s="1" customFormat="1" ht="34" customHeight="1" spans="1:9">
      <c r="A316" s="8" t="s">
        <v>3</v>
      </c>
      <c r="B316" s="8" t="s">
        <v>4</v>
      </c>
      <c r="C316" s="8" t="s">
        <v>5</v>
      </c>
      <c r="D316" s="9" t="s">
        <v>6</v>
      </c>
      <c r="E316" s="10" t="s">
        <v>7</v>
      </c>
      <c r="F316" s="10" t="s">
        <v>8</v>
      </c>
      <c r="G316" s="10" t="s">
        <v>9</v>
      </c>
      <c r="H316" s="8" t="s">
        <v>10</v>
      </c>
      <c r="I316" s="1" t="s">
        <v>11</v>
      </c>
    </row>
    <row r="317" s="1" customFormat="1" ht="20" customHeight="1" spans="1:9">
      <c r="A317" s="11">
        <v>1</v>
      </c>
      <c r="B317" s="11" t="s">
        <v>468</v>
      </c>
      <c r="C317" s="11" t="s">
        <v>469</v>
      </c>
      <c r="D317" s="13">
        <f>90.9</f>
        <v>90.9</v>
      </c>
      <c r="E317" s="13">
        <v>83.8</v>
      </c>
      <c r="F317" s="13">
        <f t="shared" ref="F317:F322" si="2">D317*0.5+E317*0.5</f>
        <v>87.35</v>
      </c>
      <c r="G317" s="11" t="s">
        <v>14</v>
      </c>
      <c r="H317" s="11"/>
      <c r="I317" s="1">
        <v>1</v>
      </c>
    </row>
    <row r="318" s="1" customFormat="1" ht="20" customHeight="1" spans="1:9">
      <c r="A318" s="11">
        <v>2</v>
      </c>
      <c r="B318" s="11" t="s">
        <v>470</v>
      </c>
      <c r="C318" s="11" t="s">
        <v>471</v>
      </c>
      <c r="D318" s="13">
        <f>90.5</f>
        <v>90.5</v>
      </c>
      <c r="E318" s="13">
        <v>83.4</v>
      </c>
      <c r="F318" s="13">
        <f t="shared" si="2"/>
        <v>86.95</v>
      </c>
      <c r="G318" s="11" t="s">
        <v>14</v>
      </c>
      <c r="H318" s="11"/>
      <c r="I318" s="1">
        <v>2</v>
      </c>
    </row>
    <row r="319" s="1" customFormat="1" ht="20" customHeight="1" spans="1:9">
      <c r="A319" s="11">
        <v>3</v>
      </c>
      <c r="B319" s="11" t="s">
        <v>472</v>
      </c>
      <c r="C319" s="11" t="s">
        <v>473</v>
      </c>
      <c r="D319" s="13">
        <f>89.5</f>
        <v>89.5</v>
      </c>
      <c r="E319" s="13">
        <v>81.2</v>
      </c>
      <c r="F319" s="13">
        <f t="shared" si="2"/>
        <v>85.35</v>
      </c>
      <c r="G319" s="11" t="s">
        <v>17</v>
      </c>
      <c r="H319" s="11"/>
      <c r="I319" s="1">
        <v>3</v>
      </c>
    </row>
    <row r="320" s="1" customFormat="1" ht="20" customHeight="1" spans="1:9">
      <c r="A320" s="11">
        <v>4</v>
      </c>
      <c r="B320" s="11" t="s">
        <v>474</v>
      </c>
      <c r="C320" s="11" t="s">
        <v>475</v>
      </c>
      <c r="D320" s="13">
        <f>91</f>
        <v>91</v>
      </c>
      <c r="E320" s="13">
        <v>78.2</v>
      </c>
      <c r="F320" s="13">
        <f t="shared" si="2"/>
        <v>84.6</v>
      </c>
      <c r="G320" s="11" t="s">
        <v>17</v>
      </c>
      <c r="H320" s="11"/>
      <c r="I320" s="1">
        <v>4</v>
      </c>
    </row>
    <row r="321" s="1" customFormat="1" ht="20" customHeight="1" spans="1:9">
      <c r="A321" s="11">
        <v>5</v>
      </c>
      <c r="B321" s="11" t="s">
        <v>476</v>
      </c>
      <c r="C321" s="11" t="s">
        <v>477</v>
      </c>
      <c r="D321" s="13">
        <f>89.6</f>
        <v>89.6</v>
      </c>
      <c r="E321" s="13">
        <v>79.6</v>
      </c>
      <c r="F321" s="13">
        <f t="shared" si="2"/>
        <v>84.6</v>
      </c>
      <c r="G321" s="11" t="s">
        <v>17</v>
      </c>
      <c r="H321" s="11"/>
      <c r="I321" s="1">
        <v>5</v>
      </c>
    </row>
    <row r="322" s="1" customFormat="1" ht="20" customHeight="1" spans="1:9">
      <c r="A322" s="11">
        <v>6</v>
      </c>
      <c r="B322" s="11" t="s">
        <v>478</v>
      </c>
      <c r="C322" s="11" t="s">
        <v>479</v>
      </c>
      <c r="D322" s="13">
        <f>90.3</f>
        <v>90.3</v>
      </c>
      <c r="E322" s="13">
        <v>73.8</v>
      </c>
      <c r="F322" s="13">
        <f t="shared" si="2"/>
        <v>82.05</v>
      </c>
      <c r="G322" s="11" t="s">
        <v>17</v>
      </c>
      <c r="H322" s="11"/>
      <c r="I322" s="1">
        <v>6</v>
      </c>
    </row>
    <row r="323" customFormat="1" ht="30" customHeight="1" spans="1:9">
      <c r="D323" s="16"/>
      <c r="I323" t="s">
        <v>480</v>
      </c>
    </row>
    <row r="324" customFormat="1" ht="30" customHeight="1" spans="1:9">
      <c r="D324" s="16"/>
    </row>
    <row r="325" customFormat="1" ht="30" customHeight="1" spans="1:9">
      <c r="D325" s="16"/>
    </row>
    <row r="326" customFormat="1" ht="30" customHeight="1" spans="1:9">
      <c r="D326" s="16"/>
    </row>
    <row r="327" customFormat="1" ht="30" customHeight="1" spans="1:9">
      <c r="D327" s="16"/>
    </row>
    <row r="328" customFormat="1" ht="30" customHeight="1" spans="1:9">
      <c r="D328" s="16"/>
    </row>
    <row r="329" customFormat="1" ht="30" customHeight="1" spans="1:9">
      <c r="D329" s="16"/>
    </row>
    <row r="330" customFormat="1" ht="30" customHeight="1" spans="1:9">
      <c r="D330" s="16"/>
    </row>
    <row r="331" customFormat="1" ht="30" customHeight="1" spans="1:9">
      <c r="D331" s="16"/>
    </row>
    <row r="332" customFormat="1" ht="30" customHeight="1" spans="1:9">
      <c r="D332" s="16"/>
    </row>
    <row r="333" customFormat="1" ht="30" customHeight="1" spans="1:9">
      <c r="D333" s="16"/>
    </row>
    <row r="334" customFormat="1" ht="30" customHeight="1" spans="1:9">
      <c r="D334" s="16"/>
    </row>
    <row r="335" customFormat="1" ht="30" customHeight="1" spans="1:9">
      <c r="D335" s="16"/>
    </row>
    <row r="336" customFormat="1" ht="30" customHeight="1" spans="1:9">
      <c r="D336" s="16"/>
    </row>
    <row r="337" customFormat="1" ht="30" customHeight="1" spans="4:4">
      <c r="D337" s="16"/>
    </row>
    <row r="338" customFormat="1" ht="30" customHeight="1" spans="4:4">
      <c r="D338" s="16"/>
    </row>
  </sheetData>
  <autoFilter xmlns:etc="http://www.wps.cn/officeDocument/2017/etCustomData" ref="A1:I323" etc:filterBottomFollowUsedRange="0">
    <extLst/>
  </autoFilter>
  <mergeCells count="61">
    <mergeCell ref="A1:H1"/>
    <mergeCell ref="A2:H2"/>
    <mergeCell ref="A3:H3"/>
    <mergeCell ref="A8:H8"/>
    <mergeCell ref="A14:H14"/>
    <mergeCell ref="A19:H19"/>
    <mergeCell ref="A25:H25"/>
    <mergeCell ref="A30:H30"/>
    <mergeCell ref="A36:H36"/>
    <mergeCell ref="A52:H52"/>
    <mergeCell ref="A58:H58"/>
    <mergeCell ref="A62:H62"/>
    <mergeCell ref="A68:H68"/>
    <mergeCell ref="A76:H76"/>
    <mergeCell ref="A84:H84"/>
    <mergeCell ref="A89:H89"/>
    <mergeCell ref="A94:H94"/>
    <mergeCell ref="A99:H99"/>
    <mergeCell ref="A104:H104"/>
    <mergeCell ref="A109:H109"/>
    <mergeCell ref="A114:H114"/>
    <mergeCell ref="A119:H119"/>
    <mergeCell ref="A124:H124"/>
    <mergeCell ref="A129:H129"/>
    <mergeCell ref="A134:H134"/>
    <mergeCell ref="A139:H139"/>
    <mergeCell ref="A144:H144"/>
    <mergeCell ref="A149:H149"/>
    <mergeCell ref="A154:H154"/>
    <mergeCell ref="A159:H159"/>
    <mergeCell ref="A164:H164"/>
    <mergeCell ref="A169:H169"/>
    <mergeCell ref="A174:H174"/>
    <mergeCell ref="A179:H179"/>
    <mergeCell ref="A184:H184"/>
    <mergeCell ref="A189:H189"/>
    <mergeCell ref="A194:H194"/>
    <mergeCell ref="A199:H199"/>
    <mergeCell ref="A204:H204"/>
    <mergeCell ref="A209:H209"/>
    <mergeCell ref="A214:H214"/>
    <mergeCell ref="A219:H219"/>
    <mergeCell ref="A224:H224"/>
    <mergeCell ref="A229:H229"/>
    <mergeCell ref="A234:H234"/>
    <mergeCell ref="A239:H239"/>
    <mergeCell ref="A244:H244"/>
    <mergeCell ref="A249:H249"/>
    <mergeCell ref="A254:H254"/>
    <mergeCell ref="A259:H259"/>
    <mergeCell ref="A264:H264"/>
    <mergeCell ref="A269:H269"/>
    <mergeCell ref="A274:H274"/>
    <mergeCell ref="A279:H279"/>
    <mergeCell ref="A284:H284"/>
    <mergeCell ref="A289:H289"/>
    <mergeCell ref="A294:H294"/>
    <mergeCell ref="A299:H299"/>
    <mergeCell ref="A304:H304"/>
    <mergeCell ref="A309:H309"/>
    <mergeCell ref="A315:H315"/>
  </mergeCells>
  <printOptions horizontalCentered="1"/>
  <pageMargins left="0.306944444444444" right="0.306944444444444" top="0.161111111111111" bottom="0.161111111111111" header="0.298611111111111" footer="0.298611111111111"/>
  <pageSetup paperSize="9" scale="82" orientation="portrait" horizontalDpi="600"/>
  <headerFooter/>
  <rowBreaks count="7" manualBreakCount="7">
    <brk id="51" max="16383" man="1"/>
    <brk id="98" max="16383" man="1"/>
    <brk id="138" max="16383" man="1"/>
    <brk id="183" max="16383" man="1"/>
    <brk id="228" max="16383" man="1"/>
    <brk id="273" max="16383" man="1"/>
    <brk id="3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Dai,Yu(戴瑜)</dc:creator>
  <cp:lastModifiedBy>Janet</cp:lastModifiedBy>
  <dcterms:created xsi:type="dcterms:W3CDTF">2026-08-11T09:51:00Z</dcterms:created>
  <dcterms:modified xsi:type="dcterms:W3CDTF">2026-08-24T09:42:11Z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2CB181934CAE49E8BF7FCB1249E6CD36_13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